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65521" windowWidth="12600" windowHeight="13185" tabRatio="601" activeTab="0"/>
  </bookViews>
  <sheets>
    <sheet name="PRERASPODJELA I-III 2012." sheetId="1" r:id="rId1"/>
  </sheets>
  <definedNames>
    <definedName name="_xlnm.Print_Area" localSheetId="0">'PRERASPODJELA I-III 2012.'!$A$1:$AD$979</definedName>
    <definedName name="_xlnm.Print_Titles" localSheetId="0">'PRERASPODJELA I-III 2012.'!$1:$1</definedName>
  </definedNames>
  <calcPr fullCalcOnLoad="1"/>
</workbook>
</file>

<file path=xl/sharedStrings.xml><?xml version="1.0" encoding="utf-8"?>
<sst xmlns="http://schemas.openxmlformats.org/spreadsheetml/2006/main" count="2930" uniqueCount="536">
  <si>
    <t>NAZIV AKTIVNOSTI ILI PROJEKTA</t>
  </si>
  <si>
    <t>A570442</t>
  </si>
  <si>
    <t>K570297</t>
  </si>
  <si>
    <t>A570465</t>
  </si>
  <si>
    <t>Ostala nematerijalna imovina</t>
  </si>
  <si>
    <t>Gradnja i održavanje lučke podgradnje u lukama od državnog značaja</t>
  </si>
  <si>
    <t>Osiguranje sigurnosno prometnih standarda u zračnim lukama RH</t>
  </si>
  <si>
    <t>Interventni helidromi na hrvatskim otocima</t>
  </si>
  <si>
    <t>Strategija zračnog prometa</t>
  </si>
  <si>
    <t>Objekti sigurnosti plovidbe i pomorska radijska služba - Plovput, Split</t>
  </si>
  <si>
    <t>Opremanje lučkih kapetanija plovilima, uređajima i ostalom opremom</t>
  </si>
  <si>
    <t>Razvoj jadranskih otoka</t>
  </si>
  <si>
    <t>Održavanje željezničke infrastrukture i regulacija prometa</t>
  </si>
  <si>
    <t>Gradnja i  održavanje lučkih građevina u lukama unutarnjih voda od državnog značaja</t>
  </si>
  <si>
    <t>Vodoopskrba jadranskih otoka</t>
  </si>
  <si>
    <t xml:space="preserve">A570332 </t>
  </si>
  <si>
    <t>A570333</t>
  </si>
  <si>
    <t>K103278</t>
  </si>
  <si>
    <t>A570249</t>
  </si>
  <si>
    <t>Gorske službe spašavanja</t>
  </si>
  <si>
    <t>Uprava pomorskog prometa, pomorskog dobra i luka</t>
  </si>
  <si>
    <t>Provedba ugovora o koncesiji za izgradnju autoceste Zagreb-Macelj</t>
  </si>
  <si>
    <t>Traganje i spašavanje u prometu unutarnjim vodama</t>
  </si>
  <si>
    <t>Potpora Lučkoj upravi Dubrovnik za realizaciju zajma EBRD-Projekt izgradnje lučke infrastrukture-domaća komponenta</t>
  </si>
  <si>
    <t>VHS sustav-Uspostava organizacije višenamjenske helikopterske službe u RH</t>
  </si>
  <si>
    <t>Povezivanje i suradnja s međunarodnim organizacijama u zrakoplovstvu</t>
  </si>
  <si>
    <t>A570000</t>
  </si>
  <si>
    <t>K570270</t>
  </si>
  <si>
    <t>A570017</t>
  </si>
  <si>
    <t>A570001</t>
  </si>
  <si>
    <t>A570296</t>
  </si>
  <si>
    <t>K250796</t>
  </si>
  <si>
    <t>FP</t>
  </si>
  <si>
    <t>0490</t>
  </si>
  <si>
    <t>Plaće za redovan rad</t>
  </si>
  <si>
    <t>Plaće za prekovremeni rad</t>
  </si>
  <si>
    <t>Plaće za posebne uvjete rada</t>
  </si>
  <si>
    <t xml:space="preserve">Ostali rashodi za zaposlene </t>
  </si>
  <si>
    <t>0454</t>
  </si>
  <si>
    <t>0451</t>
  </si>
  <si>
    <t>0452</t>
  </si>
  <si>
    <t>0460</t>
  </si>
  <si>
    <t>0453</t>
  </si>
  <si>
    <t>0620</t>
  </si>
  <si>
    <t>0485</t>
  </si>
  <si>
    <t>A570312</t>
  </si>
  <si>
    <t>Obnova i održavanje poslovnog prostora lučkih kapetanija i ispostava</t>
  </si>
  <si>
    <t>Dodjela koncesija na pomorskom dobru</t>
  </si>
  <si>
    <t>Izgradnja objekata komunalne i društvene infrastrukture na hrvatskim otocima (CEB IV)</t>
  </si>
  <si>
    <t>Izrada planskih dokumenata za razvitak riječnog prometa</t>
  </si>
  <si>
    <t>Rad Savske i Dunavske komisije, te sudjelovanje u radu međunarodnih institucija s područja unutarnje plovidbe</t>
  </si>
  <si>
    <t>Poticanje otočnog javnog cestovnog prijevoza</t>
  </si>
  <si>
    <t>Stručno usavršavanje službenika-stipendije i školarine</t>
  </si>
  <si>
    <t>0942</t>
  </si>
  <si>
    <t>A570407</t>
  </si>
  <si>
    <t>A570350</t>
  </si>
  <si>
    <t>A570409</t>
  </si>
  <si>
    <t>K570411</t>
  </si>
  <si>
    <t>A570352</t>
  </si>
  <si>
    <t>A570354</t>
  </si>
  <si>
    <t>Obnova i održavanje poslovnog prostora</t>
  </si>
  <si>
    <t>Obnova voznog parka</t>
  </si>
  <si>
    <t>Opremanje</t>
  </si>
  <si>
    <t>Intelektualne i osobne usluge</t>
  </si>
  <si>
    <t>Članarine</t>
  </si>
  <si>
    <t>Kapitalne donacije neprofitnim organizacijama</t>
  </si>
  <si>
    <t>Poticanje otočnog gospodarstva</t>
  </si>
  <si>
    <t>K570319</t>
  </si>
  <si>
    <t>K570320</t>
  </si>
  <si>
    <t>K570321</t>
  </si>
  <si>
    <t>A570322</t>
  </si>
  <si>
    <t>Ostale usluge</t>
  </si>
  <si>
    <t>Zakupnine i najamnine</t>
  </si>
  <si>
    <t>Rekonstrukcija poslovne zgrade "Kockica"</t>
  </si>
  <si>
    <t>Tekuće održavanje poslovne zgrade "Kockica"</t>
  </si>
  <si>
    <t>Regionalne (otočne) zračne luke u RH</t>
  </si>
  <si>
    <t>Stipendiranje redovnih učenika i studenata srednjih pomorskih škola i pomorskih fakulteta, te vježbeničkog staža pomoraca</t>
  </si>
  <si>
    <t>Unapređenje strukturnih reformi željeznice u predpristupnom procesu</t>
  </si>
  <si>
    <t>Studijske podloge i planovi razvitka željezničkog prometnog sektora</t>
  </si>
  <si>
    <t>Provedba Nacionalne politike za promicanje ravnopravnosti spolova</t>
  </si>
  <si>
    <t>0360</t>
  </si>
  <si>
    <t>Uprava prometne inspekcije</t>
  </si>
  <si>
    <t>Inspekcijski poslovi</t>
  </si>
  <si>
    <t>Uprava zračnog prometa</t>
  </si>
  <si>
    <t xml:space="preserve">T570462 </t>
  </si>
  <si>
    <t>SEETO-financiranje tajništva SEETO-a</t>
  </si>
  <si>
    <t>Naknada u cijeni goriva za HC d.o.o.</t>
  </si>
  <si>
    <t>Naknada u cijeni goriva za HAC d.o.o.</t>
  </si>
  <si>
    <t>KTO</t>
  </si>
  <si>
    <t>Uprava unutarnje plovidbe</t>
  </si>
  <si>
    <t>Uprava željezničkog prometa</t>
  </si>
  <si>
    <t>Uprava cestovnog prometa</t>
  </si>
  <si>
    <t>PROMET I VEZE</t>
  </si>
  <si>
    <t>MORE</t>
  </si>
  <si>
    <t>A570482</t>
  </si>
  <si>
    <t>A570489</t>
  </si>
  <si>
    <t>K570437</t>
  </si>
  <si>
    <t>A570493</t>
  </si>
  <si>
    <t>A570494</t>
  </si>
  <si>
    <t>A570491</t>
  </si>
  <si>
    <t>A570497</t>
  </si>
  <si>
    <t>A570504</t>
  </si>
  <si>
    <t>A570506</t>
  </si>
  <si>
    <t>Očuvanje prometne povezanosti regija (domaći linijski zračni prijevoz)</t>
  </si>
  <si>
    <t>Potpora Lučkoj upravi Zadar za otplatu kredita Fonda za razvoj i zapošljavanje (HPB-a Zagreb)</t>
  </si>
  <si>
    <t>Poticanje brodara u nacionalnoj plovidbi</t>
  </si>
  <si>
    <t>NCC-Nacionalni kontrolni centar</t>
  </si>
  <si>
    <t>Informatizacija unutarnje plovidbe</t>
  </si>
  <si>
    <t>Upravljanje infrastrukturnim projektima</t>
  </si>
  <si>
    <t>Izgradnja trajektne luke Gaženica</t>
  </si>
  <si>
    <t>Poticanje željezničkog putničkog prijevoza</t>
  </si>
  <si>
    <t>Poticanje željezničkog kombiniranog prijevoza</t>
  </si>
  <si>
    <t>Sredstva za zbrinjavanje viška zaposlenih</t>
  </si>
  <si>
    <t>Modernizacija željezničkih vozila</t>
  </si>
  <si>
    <t>Osuvremenjivanje i izgradnja željezničke infrastrukture</t>
  </si>
  <si>
    <t>IZV</t>
  </si>
  <si>
    <t>A570503</t>
  </si>
  <si>
    <t>A570348</t>
  </si>
  <si>
    <t>A570501</t>
  </si>
  <si>
    <t>A587040</t>
  </si>
  <si>
    <t>K587029</t>
  </si>
  <si>
    <t>K587028</t>
  </si>
  <si>
    <t>K587027</t>
  </si>
  <si>
    <t>A570334</t>
  </si>
  <si>
    <t>K761009</t>
  </si>
  <si>
    <t>K587039</t>
  </si>
  <si>
    <t>4541</t>
  </si>
  <si>
    <t>K810000</t>
  </si>
  <si>
    <t>K810001</t>
  </si>
  <si>
    <t>4212</t>
  </si>
  <si>
    <t>Gradnja školskog broda - "Loger"</t>
  </si>
  <si>
    <t>Poticanje redovitih pomorskih putničkih i brzobrodskih linija</t>
  </si>
  <si>
    <t>A587023</t>
  </si>
  <si>
    <t>K587051</t>
  </si>
  <si>
    <t>Glava 45 Agencija za obalni linijski promet</t>
  </si>
  <si>
    <t>Obveze po sudskim sporovima</t>
  </si>
  <si>
    <t>Kapitalna ulaganja u autoceste</t>
  </si>
  <si>
    <t>A250999</t>
  </si>
  <si>
    <t>A821001</t>
  </si>
  <si>
    <t>K570507</t>
  </si>
  <si>
    <t>A250997</t>
  </si>
  <si>
    <t>4126</t>
  </si>
  <si>
    <t>NAZIV PROGRAMA</t>
  </si>
  <si>
    <t>Potpora Lučkoj upravi Rijeka za vraćanje obveza po zajmu EDCF - Projekt "Samsung"</t>
  </si>
  <si>
    <t>K819001</t>
  </si>
  <si>
    <t>Otkup zemljišta na lučkom području u Vukovaru</t>
  </si>
  <si>
    <t>Poticanje gradnje brodova za hrvatske brodare te izgradnja i rekonstrukcija plovnih objekata u hrvatskim brodogradilištima</t>
  </si>
  <si>
    <t>Sufinanciranje izgradnje višenamjenske gradske dvorane Športsko-rekreativnog centra "Višnjik" u Zadru</t>
  </si>
  <si>
    <t>Razvitak energetike na otocima</t>
  </si>
  <si>
    <t>Administracija i upravljanje</t>
  </si>
  <si>
    <t>Glava 50 Agencija za vodne putove</t>
  </si>
  <si>
    <t>Integralni razvoj lokalne zajednice u priobalju (EIB II)</t>
  </si>
  <si>
    <t>Hrvatski otočni proizvod</t>
  </si>
  <si>
    <t xml:space="preserve"> A819012</t>
  </si>
  <si>
    <t>A820012</t>
  </si>
  <si>
    <t>Glava 05 Ministarstvo mora, prometa i infrastrukture</t>
  </si>
  <si>
    <t>INFRASTRUKTURA</t>
  </si>
  <si>
    <t>K819011</t>
  </si>
  <si>
    <t>A570445</t>
  </si>
  <si>
    <t>A570448</t>
  </si>
  <si>
    <t>PHARE 2006-VTS SUSTAV- uspostava  nadzora plovidbe i sustava radioveza za praćenje pomorskog prometa</t>
  </si>
  <si>
    <t>VTS SUSTAV- uspostava  nadzora plovidbe i sustava radioveza za praćenje pomorskog prometa</t>
  </si>
  <si>
    <t>K819013</t>
  </si>
  <si>
    <t>K821012</t>
  </si>
  <si>
    <t>Gradnja i tehničko održavanje plovnih putova unutarnjih voda</t>
  </si>
  <si>
    <t>Uprava za sigurnost plovidbe, zaštitu mora i unutarnjih voda</t>
  </si>
  <si>
    <t>Zajedničke aktivnosti i projekti</t>
  </si>
  <si>
    <t>Uprava za otočni i priobalni razvoj</t>
  </si>
  <si>
    <t>Uprava za strateške infrastrukturne objekte</t>
  </si>
  <si>
    <t>A819015</t>
  </si>
  <si>
    <t>Promocija pomorstva</t>
  </si>
  <si>
    <t>Razvoj elektroničkih komunikacija, informacijskog društva i poštanskih usluga</t>
  </si>
  <si>
    <t>Izgradnja višenamjenskog kanala Dunav-Sava</t>
  </si>
  <si>
    <t>Opremanje lučkih kapetanija službenim plovilima, prijevoznim sredstvima i opremom za potrebe sigurnosti riječne plovidbe</t>
  </si>
  <si>
    <t>Obnova i održavanje poslovnog prostora lučkih kapetanija na unutarnjim vodama</t>
  </si>
  <si>
    <t>Naknada cestarina za NATO i EUFOR vozila</t>
  </si>
  <si>
    <t>Izrada operativnog programa (OP) za promet</t>
  </si>
  <si>
    <t>Tehničko održavanje i upravljanje školskim brodom</t>
  </si>
  <si>
    <t>K810006</t>
  </si>
  <si>
    <t>A570340</t>
  </si>
  <si>
    <t>A820026</t>
  </si>
  <si>
    <t>K570358</t>
  </si>
  <si>
    <t>K821027</t>
  </si>
  <si>
    <t>K761028</t>
  </si>
  <si>
    <t>K819028</t>
  </si>
  <si>
    <t>T821028</t>
  </si>
  <si>
    <t>K761029</t>
  </si>
  <si>
    <t>K821029</t>
  </si>
  <si>
    <t>A820029</t>
  </si>
  <si>
    <t>Uprava elektroničkih komunikacija i pošte</t>
  </si>
  <si>
    <t>K570441</t>
  </si>
  <si>
    <t>PHARE 2006-Restrukturiranje i razvoj hrvatskog željezničkog sustava u okvirima zakonodavstva Europske unije</t>
  </si>
  <si>
    <t>K820030</t>
  </si>
  <si>
    <t>A819031</t>
  </si>
  <si>
    <t>Razvoj priobalja i infrastrukturnih projekata</t>
  </si>
  <si>
    <t>Naknade za rad predstavničkih i izvršnih tijela, povjerenstava i sl.</t>
  </si>
  <si>
    <t>Službena putovanja</t>
  </si>
  <si>
    <t>Naknade za prijevoz, za rad na terenu i odvojeni život</t>
  </si>
  <si>
    <t>Stručno usavršavanje zaposlenika</t>
  </si>
  <si>
    <t>Uredski materijal i ostali mater. rash.</t>
  </si>
  <si>
    <t>Materijal i sirovine</t>
  </si>
  <si>
    <t>Energija</t>
  </si>
  <si>
    <t>Materijal i dijelovi za tekuće i inv.odr.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</si>
  <si>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</si>
  <si>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</si>
  <si>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</si>
  <si>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</si>
  <si>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</si>
  <si>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Računalne usluge</t>
  </si>
  <si>
    <t>Premije osiguranja</t>
  </si>
  <si>
    <t>Reprezentacija</t>
  </si>
  <si>
    <t>Ostali nespomenuti rashodi poslovanja</t>
  </si>
  <si>
    <t>Zatezne kamate</t>
  </si>
  <si>
    <t>Ostali nespomenuti financijski rashodi</t>
  </si>
  <si>
    <t>Naknade građanima i kućanstv.u novcu</t>
  </si>
  <si>
    <t>Prijevozna sredstva u cestovnom prometu</t>
  </si>
  <si>
    <t>Uredska oprema i namještaj</t>
  </si>
  <si>
    <t>Komunikacijska oprema</t>
  </si>
  <si>
    <t>Oprema za održavanje i zaštitu</t>
  </si>
  <si>
    <t>Uređaji, strojevi i oprema za ostale namjene</t>
  </si>
  <si>
    <t>Licence</t>
  </si>
  <si>
    <t>Instrumenti, uređaji i strojevi</t>
  </si>
  <si>
    <t>Ulaganja u računalne programe</t>
  </si>
  <si>
    <t>Dodatna ulaganja na građevinskim objektima</t>
  </si>
  <si>
    <t>Dodatna ulaganja na postrojenjima i opremi</t>
  </si>
  <si>
    <t>Ostali rashodi za zaposlene</t>
  </si>
  <si>
    <t>Subvencije trgovačkim društvima izvan javnog sektora</t>
  </si>
  <si>
    <t>Subvencije trgovačkim društvima u javnom sektoru</t>
  </si>
  <si>
    <t>Tekuće donacije u novcu</t>
  </si>
  <si>
    <t>Prijevozna sredstva u pomorskom i riječnom prometu</t>
  </si>
  <si>
    <t>Stručna usavršavanja zaposlenika</t>
  </si>
  <si>
    <t>Materijal i dijelovi za tekuće i investicijsko održavanje</t>
  </si>
  <si>
    <t>Uredski materijal i ostali mat. rashodi</t>
  </si>
  <si>
    <t>Dodatna ulaganja na prijevoznim sredstvima</t>
  </si>
  <si>
    <t>Uredski materijal i ostali materijalni rashodi</t>
  </si>
  <si>
    <t xml:space="preserve">Materijal i dijelovi za tekuće i inv. održavanje </t>
  </si>
  <si>
    <t>Ulaganje u računalne programe</t>
  </si>
  <si>
    <t>Naknade građanima i kućanstvima u novcu</t>
  </si>
  <si>
    <t>Ostale  usluge</t>
  </si>
  <si>
    <t>Dionice i udjeli u glavnici tuzemnih trgovačkih društava izvan javnog sektora</t>
  </si>
  <si>
    <t>Sitni inventar i auto gume</t>
  </si>
  <si>
    <t>Naknade za rad predstavničkih i izvršnih tijela, povjerenstava i slično</t>
  </si>
  <si>
    <t>Bankarske usluge i usluge platnog prometa</t>
  </si>
  <si>
    <t>Poslovni objekti</t>
  </si>
  <si>
    <t>Ostali građevinski objekti</t>
  </si>
  <si>
    <t>Dodatna ulaganja za ostalu nefinacijsku imovinu</t>
  </si>
  <si>
    <t>K821031</t>
  </si>
  <si>
    <t>Uvođenje digitalnih tahografa u cestovna motorna vozila</t>
  </si>
  <si>
    <t>K810007</t>
  </si>
  <si>
    <t>3237</t>
  </si>
  <si>
    <t>3211</t>
  </si>
  <si>
    <t>4221</t>
  </si>
  <si>
    <t>K810008</t>
  </si>
  <si>
    <t>zemljište</t>
  </si>
  <si>
    <t>A570288</t>
  </si>
  <si>
    <t>A819003</t>
  </si>
  <si>
    <t>A570293</t>
  </si>
  <si>
    <t>A570294</t>
  </si>
  <si>
    <t>A570325</t>
  </si>
  <si>
    <t>A570464</t>
  </si>
  <si>
    <t>A587041</t>
  </si>
  <si>
    <t>A/K/T</t>
  </si>
  <si>
    <t>A570463</t>
  </si>
  <si>
    <t>A570356</t>
  </si>
  <si>
    <t>T821011</t>
  </si>
  <si>
    <t>A820011</t>
  </si>
  <si>
    <t>A819012</t>
  </si>
  <si>
    <t>A570447</t>
  </si>
  <si>
    <t>K570257</t>
  </si>
  <si>
    <t>K820005</t>
  </si>
  <si>
    <t>A821014</t>
  </si>
  <si>
    <t>A570193</t>
  </si>
  <si>
    <t>A570256</t>
  </si>
  <si>
    <t>K108887</t>
  </si>
  <si>
    <t>K271210</t>
  </si>
  <si>
    <t>A587050</t>
  </si>
  <si>
    <t>K570490</t>
  </si>
  <si>
    <t>T570336</t>
  </si>
  <si>
    <t>T761012</t>
  </si>
  <si>
    <t>T570365</t>
  </si>
  <si>
    <t>A761011</t>
  </si>
  <si>
    <t>A761010</t>
  </si>
  <si>
    <t>K570484</t>
  </si>
  <si>
    <t>K570344</t>
  </si>
  <si>
    <t>A570323</t>
  </si>
  <si>
    <t xml:space="preserve">A663000 </t>
  </si>
  <si>
    <t>3111</t>
  </si>
  <si>
    <t>3121</t>
  </si>
  <si>
    <t>3132</t>
  </si>
  <si>
    <t>3133</t>
  </si>
  <si>
    <t>3223</t>
  </si>
  <si>
    <t>3232</t>
  </si>
  <si>
    <t>K663001</t>
  </si>
  <si>
    <t>Opremanje Instituta</t>
  </si>
  <si>
    <t>4222</t>
  </si>
  <si>
    <t>4227</t>
  </si>
  <si>
    <t>AGENCIJA ZA REGULACIJU TRŽIŠTA ŽELJEZNIČKIH USLUGA</t>
  </si>
  <si>
    <t>AGENCIJA ZA SIGURNOST ŽELJEZNIČKOG PROMETA</t>
  </si>
  <si>
    <t>AGENCIJA ZA ISTRAŽIVANJE NESREĆA I OZBILJNIH NEZGODA ZRAKOPLOVA</t>
  </si>
  <si>
    <t>Glava 51  Agencije u prometu i infrastrukturi</t>
  </si>
  <si>
    <t>Glava 60 Hrvatski hidrografski institut</t>
  </si>
  <si>
    <t>ISPA 2005-Izrada studija za modernizaciju i obnovu željezničkog koridora X u RH</t>
  </si>
  <si>
    <t>ISPA 2005-Rehabilitacija željezničke pruge Vinkovci-Tovarnik-državna granica</t>
  </si>
  <si>
    <t>Traganje i spašavanje na moru</t>
  </si>
  <si>
    <t>Planovi intervencija</t>
  </si>
  <si>
    <t>Nabava novih željezničkih vozila</t>
  </si>
  <si>
    <t>T587030</t>
  </si>
  <si>
    <t>Rješavanje željezničko-cestovnih prijelaza</t>
  </si>
  <si>
    <t>Razvoj žičara u Hrvatskoj</t>
  </si>
  <si>
    <t>3113</t>
  </si>
  <si>
    <t>3131</t>
  </si>
  <si>
    <t>3212</t>
  </si>
  <si>
    <t>3213</t>
  </si>
  <si>
    <t>3221</t>
  </si>
  <si>
    <t>3225</t>
  </si>
  <si>
    <t>3231</t>
  </si>
  <si>
    <t>3233</t>
  </si>
  <si>
    <t>3234</t>
  </si>
  <si>
    <t>3235</t>
  </si>
  <si>
    <t>3236</t>
  </si>
  <si>
    <t>3238</t>
  </si>
  <si>
    <t>3239</t>
  </si>
  <si>
    <t>3291</t>
  </si>
  <si>
    <t>3292</t>
  </si>
  <si>
    <t>3293</t>
  </si>
  <si>
    <t>3299</t>
  </si>
  <si>
    <t>3431</t>
  </si>
  <si>
    <t>4262</t>
  </si>
  <si>
    <t>4312</t>
  </si>
  <si>
    <t>naknade za rad predstavničkih i izvršnih tijela, povjerenstava i sl.</t>
  </si>
  <si>
    <t>pohranjene knjige, umjetnička djela i slične vrijednosti</t>
  </si>
  <si>
    <t>A570014</t>
  </si>
  <si>
    <t>Sigurnost prometa na cestama</t>
  </si>
  <si>
    <t>A570306</t>
  </si>
  <si>
    <t>Stručno osposobljavanje za obavljanje djelatnosti javnog cestovnog prijevoza</t>
  </si>
  <si>
    <t>Opremanje školskih patrola</t>
  </si>
  <si>
    <t>K570315</t>
  </si>
  <si>
    <t>T570498</t>
  </si>
  <si>
    <t>Pilot projekt djelomičnog uvođenja prirodnog plina u javni gradski promet</t>
  </si>
  <si>
    <t>0530</t>
  </si>
  <si>
    <t>Poticanje razvoja širokopojasnog pristupa internetu</t>
  </si>
  <si>
    <t>Projekt razvoja priobalja i otoka (EIB III)</t>
  </si>
  <si>
    <t>0411</t>
  </si>
  <si>
    <t>Doprinosi za mirovinsko osiguranje</t>
  </si>
  <si>
    <t>K103279</t>
  </si>
  <si>
    <t>licence</t>
  </si>
  <si>
    <t>P 1864 SIGURNOST I ZAŠTITA U PROMETU-C07 Razvoj prometnog sustava</t>
  </si>
  <si>
    <t>A576182</t>
  </si>
  <si>
    <t>Izrada studijske, projektne i programske dokumentacije razvitka otoka</t>
  </si>
  <si>
    <t>K587038</t>
  </si>
  <si>
    <t>Istraživanje i razvoj novih tehnologija i sustava</t>
  </si>
  <si>
    <t>A570487</t>
  </si>
  <si>
    <t>Otkup zemljišta na lučkom području u Slavonskom Brodu</t>
  </si>
  <si>
    <t>k820027</t>
  </si>
  <si>
    <t>Pomoć jedinicama lokalne i regionalne samouprave za razvoj riječnog prometa i županijskih luka i pristaništa</t>
  </si>
  <si>
    <t>K761031</t>
  </si>
  <si>
    <t>Rekonstrukcija zračne luke Zadar</t>
  </si>
  <si>
    <t>T819036</t>
  </si>
  <si>
    <t>A820032</t>
  </si>
  <si>
    <t>A761034</t>
  </si>
  <si>
    <t>K819034</t>
  </si>
  <si>
    <t>K820034</t>
  </si>
  <si>
    <t>K821034</t>
  </si>
  <si>
    <t>K761035</t>
  </si>
  <si>
    <t>K820035</t>
  </si>
  <si>
    <t>K821035</t>
  </si>
  <si>
    <t>K761033</t>
  </si>
  <si>
    <t>K819033</t>
  </si>
  <si>
    <t>K820033</t>
  </si>
  <si>
    <t>T821032</t>
  </si>
  <si>
    <t>A250998</t>
  </si>
  <si>
    <t>K838001</t>
  </si>
  <si>
    <t>A838002</t>
  </si>
  <si>
    <t>A840001</t>
  </si>
  <si>
    <t>A839001</t>
  </si>
  <si>
    <t>T821036</t>
  </si>
  <si>
    <r>
      <t>99996</t>
    </r>
    <r>
      <rPr>
        <b/>
        <sz val="12"/>
        <rFont val="Arial"/>
        <family val="2"/>
      </rPr>
      <t xml:space="preserve"> RKP 44934</t>
    </r>
  </si>
  <si>
    <r>
      <t>99994</t>
    </r>
    <r>
      <rPr>
        <b/>
        <sz val="12"/>
        <rFont val="Arial"/>
        <family val="2"/>
      </rPr>
      <t xml:space="preserve"> RKP 45084</t>
    </r>
  </si>
  <si>
    <r>
      <t>99995</t>
    </r>
    <r>
      <rPr>
        <b/>
        <sz val="12"/>
        <rFont val="Arial"/>
        <family val="2"/>
      </rPr>
      <t xml:space="preserve"> RKP 45228</t>
    </r>
  </si>
  <si>
    <t>A810009</t>
  </si>
  <si>
    <t xml:space="preserve"> T821032</t>
  </si>
  <si>
    <t>K810013</t>
  </si>
  <si>
    <t>3861</t>
  </si>
  <si>
    <t>A810012</t>
  </si>
  <si>
    <t>Stipendiranje redovnih studenata Fakulteta prometnih znanosti i učenika srednje škole</t>
  </si>
  <si>
    <t>K570413</t>
  </si>
  <si>
    <t>Proširenje i produbljenje plovnog puta Mali Ždrelac</t>
  </si>
  <si>
    <t>K810014</t>
  </si>
  <si>
    <t>3114</t>
  </si>
  <si>
    <t>A810015</t>
  </si>
  <si>
    <t>Potpora brodarima unutarnje plovidbe u nacionalnom prijevozu</t>
  </si>
  <si>
    <t>Izgradnja poslovne zgrade Agencije za vodne putove</t>
  </si>
  <si>
    <t>3433</t>
  </si>
  <si>
    <t>Subvencije poljoprivrednicima i obrtnicima</t>
  </si>
  <si>
    <t>Rekonstrukcija, obnova i održavanje poslovnih zgrada Ministarstva</t>
  </si>
  <si>
    <t>Naknade građanima i kućanstvu u novcu</t>
  </si>
  <si>
    <t>Tekuće pomoći unutar općeg proračuna</t>
  </si>
  <si>
    <t>Ostale naknade troškova zaposlenima</t>
  </si>
  <si>
    <t>Službena, radna i zaštitna odjeća i obuća</t>
  </si>
  <si>
    <t>Naknada troškova osobama izvan radnog odnosa</t>
  </si>
  <si>
    <t>Pristojbe i naknade</t>
  </si>
  <si>
    <t>Naknade troškova osobama izvan radnog odnosa</t>
  </si>
  <si>
    <t>3214</t>
  </si>
  <si>
    <t>3241</t>
  </si>
  <si>
    <t>3295</t>
  </si>
  <si>
    <t>Naknade građanima i kućanstvima u naravi</t>
  </si>
  <si>
    <t>0630</t>
  </si>
  <si>
    <t>Udio u glavnici trgovačkog društva "BINA-ISTRA"</t>
  </si>
  <si>
    <t>Informatizacija</t>
  </si>
  <si>
    <t>Vođenje jedinstvenog registra prijevoznika u domaćem cestovnom prijevozu</t>
  </si>
  <si>
    <t>Nabava uređaja za hidrografiju i pomorsku kartografiju</t>
  </si>
  <si>
    <t>4225</t>
  </si>
  <si>
    <t>Potpora Lučkoj upravi Šibenik za realizaciju Zajma EBRD-Projekt modernizacije lučke infrastrukture luke Šibenik-domaća komponenta</t>
  </si>
  <si>
    <t>Kapitalne pomoći unutar općeg proračuna</t>
  </si>
  <si>
    <t>Poticanje razvoja tržišta poštanskih usluga</t>
  </si>
  <si>
    <t>K587047</t>
  </si>
  <si>
    <t>IPA I 2009-Podrška HAKOM-u u području računovodstvenog razdvajanja poštanskih usluga-Twinning light</t>
  </si>
  <si>
    <t>Službena i radna odjeća</t>
  </si>
  <si>
    <t>Negativne tečajne razlike</t>
  </si>
  <si>
    <t>3224</t>
  </si>
  <si>
    <t>3227</t>
  </si>
  <si>
    <t>Uređenje aerodroma u skladu s NATO zahtjevima</t>
  </si>
  <si>
    <t>Nacionalna povjerenstva iz područja zračnog prometa</t>
  </si>
  <si>
    <t>4012 POBOLJŠANJE ŽIVOTNIH UVJETA STANOVNIŠTVA OTOKA I PRIOBALJA - 40 SOCIJALNA SKRB</t>
  </si>
  <si>
    <t>3211 POTICANJE GOSPODARSKIH AKTIVNOSTI NA OTOCIMA I U PRIOBALJU - 32 GOSPODARSTVO</t>
  </si>
  <si>
    <t>3507 POTICANJE KOMUNALNE I DRUŠTVENE INFRASTRUKTURE NA OTOCIMA I U PRIOBALJU - 35 PROSTORNO UREĐENJE I UNAPREĐENJE STANOVANJA</t>
  </si>
  <si>
    <t>3103 RAZVOJ I SIGURNOST CESTOVNOG PROMETA I INFRASTRUKTURE - 31 PROMET, PROMETNA INFRASTRUKTURA I KOMUNIKACIJE</t>
  </si>
  <si>
    <t>3104 RAZVOJ I SIGURNOST POMORSKOG PROMETA I LUČKE INFRASTRUKTURE - 31 PROMET, PROMETNA INFRASTRUKTURA I KOMUNIKACIJE</t>
  </si>
  <si>
    <t>3105 RAZVOJ I SIGURNOST UNUTARNJE PLOVIDBE, LUČKE INFRASTRUKTURE I PLOVNIH PUTOVA UNUTARNJIH VODA - 31 PROMET, PROMETNA INFRASTRUKTURA I KOMUNIKACIJE</t>
  </si>
  <si>
    <t>3106 RAZVOJ I SIGURNOST ZRAČNOG PROMETA I INFRASTRUKTURE - 31 PROMET, PROMETNA INFRASTRUKTURA I KOMUNIKACIJE</t>
  </si>
  <si>
    <t>3102 RAZVOJ I SIGURNOST ŽELJEZNIČKOG PROMETA, INFRASTRUKTURE I ŽIČARA - 31 PROMET, PROMETNA INFRASTRUKTURA I KOMUNIKACIJE</t>
  </si>
  <si>
    <t>3107 RAZVOJ TRŽIŠTA POŠTANSKIH USLUGA I ELEKTRONIČKIH KOMUNIKACIJA - 31 PROMET, PROMETNA INFRASTRUKTURA I KOMUNIKACIJE</t>
  </si>
  <si>
    <t>3101 UPRAVLJANJE NA PODRUČJU PROMETNE POLITIKE - 31 PROMET, PROMETNA INFRASTRUKTURA I KOMUNIKACIJE</t>
  </si>
  <si>
    <t>3403 ZAŠTITA OKOLIŠA U TRANSPORTU - 34 ZAŠTITA I OČUVANJE PRIRODE I OKOLIŠA</t>
  </si>
  <si>
    <t>IPA IIIa 2007-Priprema projektne dokumentacije za projekt Rekonstrukcija pruge Hrvatski Leskovac-Karlovac</t>
  </si>
  <si>
    <t>IPA IIIa 2007-Priprema projektne dokumentacije za projekt Izgradnje drugog željezničkog kolosijeka Goljak-Skradnik</t>
  </si>
  <si>
    <t>IPA II 2010-Digitalna televizija u Jugoistočnoj Europi-HAKOM</t>
  </si>
  <si>
    <t>Potpora Lučkoj upravi Ploče za realizaciju zajma Svjetske banke (IBRD) i Europske banke (EBRD)-Projekt integracije trgovine i transporta</t>
  </si>
  <si>
    <t>Poticanje gradnje, obnove i modernizacije ribarske flote</t>
  </si>
  <si>
    <t>Promocija intermodalnosti i razvoj Autocesta mora (MoS)</t>
  </si>
  <si>
    <t>Potpora Lučkoj upravi Rijeka za realizaciju zajma Svjetske banke (IBRD) -Projekt obnove riječkog prometnog pravca</t>
  </si>
  <si>
    <t>Modernizacija, obnova i izgradnja ribarskih luka</t>
  </si>
  <si>
    <t>Utvrđivanje i provedba granica pomorskog dobra s izvlaštenjem</t>
  </si>
  <si>
    <t>Upravljanje i nadzor balastnih voda i taloga</t>
  </si>
  <si>
    <t>Umjetnička, literarna i znanstvena djela</t>
  </si>
  <si>
    <t>IPA I 2009-Sudjelovanje u programu Unije-Marco Polo II</t>
  </si>
  <si>
    <t>Doprinosi za obvezno osiguranje u slučaju nezaposlenosti</t>
  </si>
  <si>
    <t>4123</t>
  </si>
  <si>
    <t>4231</t>
  </si>
  <si>
    <t>Administracija i upravljanje Hrvatskog hidrografskog instituta</t>
  </si>
  <si>
    <t>Administracija i upravljanje Agencije za istraživanje nesreća i ozbiljnih nezgoda zrakoplova</t>
  </si>
  <si>
    <t>Administracija i upravljanje Agencije za sigurnost željezničkog prometa</t>
  </si>
  <si>
    <t>Administracija i upravljanje Agencije za regulaciju tržišta željezničkih usluga</t>
  </si>
  <si>
    <t>Administracija i upravljanje Agencije za vodne putove</t>
  </si>
  <si>
    <t>Administracija i upravljanje Agencije za obalni linijski promet</t>
  </si>
  <si>
    <t>Ostali rashodi</t>
  </si>
  <si>
    <t>Otkup zemljišta na lučkom području unutarnjih voda</t>
  </si>
  <si>
    <t>Priprema projekata za financiranje kroz program IPA I i III</t>
  </si>
  <si>
    <t>IPA IIIa 2007- Izgradnja centra za obuku i certificiranje izvršnih radnika u željeznicama u RH</t>
  </si>
  <si>
    <t>IPA I 2009-Jačanje administrativne sposobnosti Agencije za regulaciju tržišta željezničkih usluga</t>
  </si>
  <si>
    <t>Izgradnja natkrivenog plivačkog bazena u Korčuli</t>
  </si>
  <si>
    <t>K840002</t>
  </si>
  <si>
    <t>K840003</t>
  </si>
  <si>
    <t>K838003</t>
  </si>
  <si>
    <t>K663002</t>
  </si>
  <si>
    <t>T839003</t>
  </si>
  <si>
    <t>K839002</t>
  </si>
  <si>
    <t>T810021</t>
  </si>
  <si>
    <t>A810020</t>
  </si>
  <si>
    <t>T810018</t>
  </si>
  <si>
    <t>A810019</t>
  </si>
  <si>
    <t>K810016</t>
  </si>
  <si>
    <t>T810022</t>
  </si>
  <si>
    <t>T810027</t>
  </si>
  <si>
    <t>T810026</t>
  </si>
  <si>
    <t>T810025</t>
  </si>
  <si>
    <t>K663003</t>
  </si>
  <si>
    <t>Ostali izvanredni rashodi</t>
  </si>
  <si>
    <t>K810028</t>
  </si>
  <si>
    <t>K810017</t>
  </si>
  <si>
    <t>IPA IIIa 2010-Strategija prometnog razvitka</t>
  </si>
  <si>
    <t xml:space="preserve"> K570320</t>
  </si>
  <si>
    <t>K820027</t>
  </si>
  <si>
    <t>A570332</t>
  </si>
  <si>
    <t>Doprinosi za obvezno zdravstveno osiguranje</t>
  </si>
  <si>
    <t>IPA I 2009-Jačanje tehničke sposobnosti Agencije za istraživanje nesreća i ozbiljnih nezgoda zrakoplova</t>
  </si>
  <si>
    <t>IPA II 2007-Mreža povezivanja ustanova za praćenje i upravljanje vodnog puta na rijeci Dunav-Newada</t>
  </si>
  <si>
    <t>Kapitalne pomoći kreditnim i ostalim financijskim institucijama te trgovačkim društvima u javnom sektoru</t>
  </si>
  <si>
    <t>IPA IIIa 2007-Rekonstukcija Luke Vukovar-Nova luka istok</t>
  </si>
  <si>
    <t>IPA IIIa 2010-Izrada master plana Nova luka Sisak</t>
  </si>
  <si>
    <t>IPA IIIa 2010- Terminal za opasne terete Slavonski Brod</t>
  </si>
  <si>
    <t>IPA IIIa 2010- Rekonstrukcija južne obale Osijek</t>
  </si>
  <si>
    <t>IPA IIIa 2007I-Rehabilitacija dionice pruge Okučani-Novska</t>
  </si>
  <si>
    <t>IPA IIIa 2007-Rehabilitacija dionice pruge Novska-Dugo Selo</t>
  </si>
  <si>
    <t>IPA IIIa 2007-Sustav signalnosigurnosnih uređaja na zagrebačkom Glavnom kolodvoru</t>
  </si>
  <si>
    <t>IPA IIIa 2007-Rehabilitacija i unapređenje plovnih putova rijeke Save</t>
  </si>
  <si>
    <t>IPA IIIa 2007-Potpora operativnoj strukturi za promet u samostalnoj identifikaciji, ocjenjivanju i pripremi projekata</t>
  </si>
  <si>
    <t>IPA IIIa 2007-Tehnička pomoć operativnoj strukturi za promet za upravljanje operativnim programom i provedbu projekata</t>
  </si>
  <si>
    <t>IPA II 2010-Suradnja na prometnim osima u jugoistočnoj Europi-SEETAC (South East Europe Transport Axis Cooperation)</t>
  </si>
  <si>
    <t>IPA IIIa 2007-Potpora HŽ Infrastrukturi u ocjeni natječajne dokumentacije za radove</t>
  </si>
  <si>
    <t>IPA I 2007-Jačanje kapaciteta HAKOM-a</t>
  </si>
  <si>
    <t>Održavanje razine stručnosti prema standardima međunarodnih organizacija u zračnom prometu</t>
  </si>
  <si>
    <t>Razvoj infrastrukture zračnog prometa</t>
  </si>
  <si>
    <t>IPA I 2008-Pomoć ACZ-u i ostalim nadležnim tijelima za civilno zrakoplovstvo u pripremi ICAO audita</t>
  </si>
  <si>
    <t>Opremanje inspekcije opremom i ostalim uređajima</t>
  </si>
  <si>
    <t>IPA I 2008-Učinkovito djelovanje sustava inspekcije cestovnog prometa</t>
  </si>
  <si>
    <t>Kapitalne pomoći kreditnim i ostalim financijskim institucijama te trgovačkim društvima izvan javnog sektora</t>
  </si>
  <si>
    <t>IPA I 2010-Akcijski plan za razvoj brodarstva</t>
  </si>
  <si>
    <t>Sigurnost plovidbe</t>
  </si>
  <si>
    <t>Uspostava informacijskog sustava sigurnosti plovidbe</t>
  </si>
  <si>
    <t>Tekuće pomoći međunarodnim organizacijama te institucijama i tijelima EU</t>
  </si>
  <si>
    <t>0810</t>
  </si>
  <si>
    <t>1050</t>
  </si>
  <si>
    <t>0435</t>
  </si>
  <si>
    <t>ISPA 2005-Studija o pristupnosti željezničkoj infrastrukturi duž pan-europskog koridora X kroz Hrvatsku za putnike sa smanjenom pokretljivošću i invaliditetom</t>
  </si>
  <si>
    <t>Sitni inventar i auto-gume</t>
  </si>
  <si>
    <t>Prijedlog plana za razdoblje I-III 2012. godine</t>
  </si>
  <si>
    <t>Prijedlog plana za razdoblje I-III 2012. godine u limitu
(samo izvori: 11, 12, 13 i 82)</t>
  </si>
  <si>
    <t>Utrošena sredstva u razdoblju I-III 2011. godine u limitu
(samo izvori: 11, 12, 13 i 82 )</t>
  </si>
  <si>
    <t>K810024</t>
  </si>
  <si>
    <t>Izgradnja plovila i plovnih objekata u riječnoj plovidbi</t>
  </si>
  <si>
    <t>Prijedlog plana za razdoblje I-III 2012.</t>
  </si>
  <si>
    <t>Smanjenje</t>
  </si>
  <si>
    <t>Povećanje</t>
  </si>
  <si>
    <t>Novi plan za razdoblje
I-III 2012.</t>
  </si>
  <si>
    <t>Plaće (Bruto)</t>
  </si>
  <si>
    <t>Doprinosi na plaće</t>
  </si>
  <si>
    <t>Naknade troškova zaposlenima</t>
  </si>
  <si>
    <t>Rashodi za usluge</t>
  </si>
  <si>
    <t>Pomoći unutar općeg proračuna</t>
  </si>
  <si>
    <t>Tekuće donacije</t>
  </si>
  <si>
    <t>Kapitalne donacije</t>
  </si>
  <si>
    <t>062 MINISTARSTVO REGIONALNOG RAZVOJA I FONDOVA EUROPSKE UNIJE</t>
  </si>
  <si>
    <t>A828001</t>
  </si>
  <si>
    <t>Ostale naknade građanima i kućanstvima iz proračuna</t>
  </si>
  <si>
    <t>065 MINISTARSTVO POMORSTVA PROMETA I INFRASTRUKTURE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</si>
</sst>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#,##0.0000000000"/>
    <numFmt numFmtId="173" formatCode="0.0000000"/>
    <numFmt numFmtId="174" formatCode="0.00000000"/>
    <numFmt numFmtId="175" formatCode="0.000000000"/>
    <numFmt numFmtId="176" formatCode="0.0000000000"/>
    <numFmt numFmtId="177" formatCode="&quot;Da&quot;;&quot;Da&quot;;&quot;Ne&quot;"/>
    <numFmt numFmtId="178" formatCode="&quot;Istina&quot;;&quot;Istina&quot;;&quot;Laž&quot;"/>
    <numFmt numFmtId="179" formatCode="&quot;Uključeno&quot;;&quot;Uključeno&quot;;&quot;Isključeno&quot;"/>
    <numFmt numFmtId="180" formatCode="0.0"/>
    <numFmt numFmtId="181" formatCode="#,##0_ ;[Red]\-#,##0\ 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left" vertical="center"/>
    </xf>
    <xf numFmtId="3" fontId="8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right" vertical="center"/>
    </xf>
    <xf numFmtId="1" fontId="6" fillId="0" borderId="1" xfId="0" applyNumberFormat="1" applyFont="1" applyBorder="1" applyAlignment="1">
      <alignment horizontal="right" vertical="center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right" vertical="center"/>
    </xf>
    <xf numFmtId="3" fontId="7" fillId="5" borderId="1" xfId="0" applyNumberFormat="1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right" vertical="center"/>
    </xf>
    <xf numFmtId="3" fontId="16" fillId="2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right" vertical="center"/>
    </xf>
    <xf numFmtId="3" fontId="4" fillId="6" borderId="1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right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left" vertical="center" wrapText="1"/>
    </xf>
    <xf numFmtId="3" fontId="5" fillId="2" borderId="4" xfId="0" applyNumberFormat="1" applyFont="1" applyFill="1" applyBorder="1" applyAlignment="1">
      <alignment horizontal="left" vertical="center" wrapText="1"/>
    </xf>
    <xf numFmtId="3" fontId="5" fillId="2" borderId="5" xfId="0" applyNumberFormat="1" applyFont="1" applyFill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right" vertical="center"/>
    </xf>
    <xf numFmtId="1" fontId="4" fillId="4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right" vertical="center"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5" xfId="0" applyNumberFormat="1" applyFont="1" applyFill="1" applyBorder="1" applyAlignment="1">
      <alignment horizontal="right" vertical="center"/>
    </xf>
    <xf numFmtId="1" fontId="5" fillId="2" borderId="3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>
      <alignment horizontal="left" vertical="center" wrapText="1"/>
    </xf>
    <xf numFmtId="1" fontId="5" fillId="2" borderId="5" xfId="0" applyNumberFormat="1" applyFont="1" applyFill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right" vertical="center"/>
    </xf>
    <xf numFmtId="1" fontId="4" fillId="0" borderId="4" xfId="0" applyNumberFormat="1" applyFont="1" applyBorder="1" applyAlignment="1">
      <alignment horizontal="right" vertical="center"/>
    </xf>
    <xf numFmtId="1" fontId="4" fillId="0" borderId="5" xfId="0" applyNumberFormat="1" applyFont="1" applyBorder="1" applyAlignment="1">
      <alignment horizontal="right" vertical="center"/>
    </xf>
    <xf numFmtId="1" fontId="6" fillId="0" borderId="3" xfId="0" applyNumberFormat="1" applyFont="1" applyBorder="1" applyAlignment="1">
      <alignment horizontal="left" vertical="center"/>
    </xf>
    <xf numFmtId="1" fontId="6" fillId="0" borderId="4" xfId="0" applyNumberFormat="1" applyFont="1" applyBorder="1" applyAlignment="1">
      <alignment horizontal="left" vertical="center"/>
    </xf>
    <xf numFmtId="1" fontId="6" fillId="0" borderId="5" xfId="0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79"/>
  <sheetViews>
    <sheetView tabSelected="1" zoomScaleSheetLayoutView="100" workbookViewId="0" topLeftCell="A1">
      <pane xSplit="6" ySplit="2" topLeftCell="G5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B283" sqref="AB283"/>
    </sheetView>
  </sheetViews>
  <sheetFormatPr defaultColWidth="9.140625" defaultRowHeight="12.75"/>
  <cols>
    <col min="1" max="1" width="10.57421875" style="32" bestFit="1" customWidth="1"/>
    <col min="2" max="2" width="4.57421875" style="38" customWidth="1"/>
    <col min="3" max="3" width="6.421875" style="45" bestFit="1" customWidth="1"/>
    <col min="4" max="4" width="7.57421875" style="37" customWidth="1"/>
    <col min="5" max="5" width="49.00390625" style="24" customWidth="1"/>
    <col min="6" max="6" width="46.28125" style="25" hidden="1" customWidth="1"/>
    <col min="7" max="8" width="19.00390625" style="11" hidden="1" customWidth="1"/>
    <col min="9" max="9" width="18.421875" style="11" bestFit="1" customWidth="1"/>
    <col min="10" max="10" width="19.00390625" style="11" hidden="1" customWidth="1"/>
    <col min="11" max="11" width="18.421875" style="17" hidden="1" customWidth="1"/>
    <col min="12" max="27" width="0" style="17" hidden="1" customWidth="1"/>
    <col min="28" max="30" width="18.421875" style="11" customWidth="1"/>
    <col min="31" max="16384" width="9.140625" style="17" customWidth="1"/>
  </cols>
  <sheetData>
    <row r="1" spans="1:30" s="12" customFormat="1" ht="94.5">
      <c r="A1" s="70" t="s">
        <v>261</v>
      </c>
      <c r="B1" s="71" t="s">
        <v>115</v>
      </c>
      <c r="C1" s="72" t="s">
        <v>32</v>
      </c>
      <c r="D1" s="71" t="s">
        <v>88</v>
      </c>
      <c r="E1" s="69" t="s">
        <v>0</v>
      </c>
      <c r="F1" s="46" t="s">
        <v>142</v>
      </c>
      <c r="G1" s="46" t="s">
        <v>518</v>
      </c>
      <c r="H1" s="47" t="s">
        <v>516</v>
      </c>
      <c r="I1" s="68" t="s">
        <v>521</v>
      </c>
      <c r="J1" s="69" t="s">
        <v>517</v>
      </c>
      <c r="K1" s="12">
        <f>+J2-K2</f>
        <v>77200020</v>
      </c>
      <c r="AB1" s="68" t="s">
        <v>522</v>
      </c>
      <c r="AC1" s="68" t="s">
        <v>523</v>
      </c>
      <c r="AD1" s="68" t="s">
        <v>524</v>
      </c>
    </row>
    <row r="2" spans="1:30" s="13" customFormat="1" ht="15.75">
      <c r="A2" s="79" t="s">
        <v>535</v>
      </c>
      <c r="B2" s="80"/>
      <c r="C2" s="80"/>
      <c r="D2" s="80"/>
      <c r="E2" s="80"/>
      <c r="F2" s="81"/>
      <c r="G2" s="1">
        <f>G3+G631+G666+G746+G787+G835+G886</f>
        <v>1447750823.77</v>
      </c>
      <c r="H2" s="1">
        <f>H3+H631+H666+H746+H787+H835+H886</f>
        <v>1669300671</v>
      </c>
      <c r="I2" s="1">
        <f>SUM(I5+I283+I297+I301+I305+I310+I314+I317+I322+I325+I331+I338+I351)</f>
        <v>77200020</v>
      </c>
      <c r="J2" s="1">
        <f aca="true" t="shared" si="0" ref="J2:AC2">SUM(J5+J283+J297+J301+J305+J310+J314+J317+J322+J325+J331+J338+J351)</f>
        <v>77200020</v>
      </c>
      <c r="K2" s="1">
        <f t="shared" si="0"/>
        <v>0</v>
      </c>
      <c r="L2" s="1">
        <f t="shared" si="0"/>
        <v>0</v>
      </c>
      <c r="M2" s="1">
        <f t="shared" si="0"/>
        <v>0</v>
      </c>
      <c r="N2" s="1">
        <f t="shared" si="0"/>
        <v>0</v>
      </c>
      <c r="O2" s="1">
        <f t="shared" si="0"/>
        <v>0</v>
      </c>
      <c r="P2" s="1">
        <f t="shared" si="0"/>
        <v>0</v>
      </c>
      <c r="Q2" s="1">
        <f t="shared" si="0"/>
        <v>0</v>
      </c>
      <c r="R2" s="1">
        <f t="shared" si="0"/>
        <v>0</v>
      </c>
      <c r="S2" s="1">
        <f t="shared" si="0"/>
        <v>0</v>
      </c>
      <c r="T2" s="1">
        <f t="shared" si="0"/>
        <v>0</v>
      </c>
      <c r="U2" s="1">
        <f t="shared" si="0"/>
        <v>0</v>
      </c>
      <c r="V2" s="1">
        <f t="shared" si="0"/>
        <v>0</v>
      </c>
      <c r="W2" s="1">
        <f t="shared" si="0"/>
        <v>0</v>
      </c>
      <c r="X2" s="1">
        <f t="shared" si="0"/>
        <v>0</v>
      </c>
      <c r="Y2" s="1">
        <f t="shared" si="0"/>
        <v>0</v>
      </c>
      <c r="Z2" s="1">
        <f t="shared" si="0"/>
        <v>0</v>
      </c>
      <c r="AA2" s="1">
        <f t="shared" si="0"/>
        <v>0</v>
      </c>
      <c r="AB2" s="1">
        <f t="shared" si="0"/>
        <v>52498125</v>
      </c>
      <c r="AC2" s="1">
        <f t="shared" si="0"/>
        <v>0</v>
      </c>
      <c r="AD2" s="1">
        <f>I2-AB2+AC2</f>
        <v>24701895</v>
      </c>
    </row>
    <row r="3" spans="1:30" s="13" customFormat="1" ht="15.75" hidden="1">
      <c r="A3" s="82" t="s">
        <v>155</v>
      </c>
      <c r="B3" s="82"/>
      <c r="C3" s="82"/>
      <c r="D3" s="82"/>
      <c r="E3" s="82"/>
      <c r="F3" s="82"/>
      <c r="G3" s="2">
        <f>G4+G112+G397+G543</f>
        <v>1345996000.4499998</v>
      </c>
      <c r="H3" s="2">
        <f>H4+H112+H397+H543</f>
        <v>1535138515</v>
      </c>
      <c r="I3" s="2">
        <f>I4+I112+I397+I543</f>
        <v>948998520</v>
      </c>
      <c r="J3" s="2">
        <f>J4+J112+J397+J543</f>
        <v>935589520</v>
      </c>
      <c r="AB3" s="2">
        <f>AB4+AB112+AB397+AB543</f>
        <v>52498125</v>
      </c>
      <c r="AC3" s="2">
        <f>AC4+AC112+AC397+AC543</f>
        <v>0</v>
      </c>
      <c r="AD3" s="2">
        <f aca="true" t="shared" si="1" ref="AD3:AD70">I3-AB3+AC3</f>
        <v>896500395</v>
      </c>
    </row>
    <row r="4" spans="1:30" s="12" customFormat="1" ht="15.75" hidden="1">
      <c r="A4" s="74" t="s">
        <v>166</v>
      </c>
      <c r="B4" s="74"/>
      <c r="C4" s="74"/>
      <c r="D4" s="74"/>
      <c r="E4" s="74"/>
      <c r="F4" s="74"/>
      <c r="G4" s="3">
        <f>G5+G62+G64+G67+G71+G76+G88+G94+G99+G104+G106</f>
        <v>36954937.94</v>
      </c>
      <c r="H4" s="3">
        <f>H5+H62+H64+H67+H71+H76+H88+H94+H99+H104+H106</f>
        <v>41100000</v>
      </c>
      <c r="I4" s="3">
        <f>I5+I62+I64+I67+I71+I76+I88+I94+I99+I104+I106</f>
        <v>27345020</v>
      </c>
      <c r="J4" s="3">
        <f>J5+J62+J64+J67+J71+J76+J88+J94+J99+J104+J106</f>
        <v>27345020</v>
      </c>
      <c r="AB4" s="3">
        <f>AB5+AB62+AB64+AB67+AB71+AB76+AB88+AB94+AB99+AB104+AB106</f>
        <v>298125</v>
      </c>
      <c r="AC4" s="3">
        <f>AC5+AC62+AC64+AC67+AC71+AC76+AC88+AC94+AC99+AC104+AC106</f>
        <v>0</v>
      </c>
      <c r="AD4" s="3">
        <f t="shared" si="1"/>
        <v>27046895</v>
      </c>
    </row>
    <row r="5" spans="1:30" s="16" customFormat="1" ht="60">
      <c r="A5" s="73" t="s">
        <v>26</v>
      </c>
      <c r="B5" s="73"/>
      <c r="C5" s="73"/>
      <c r="D5" s="73"/>
      <c r="E5" s="14" t="s">
        <v>149</v>
      </c>
      <c r="F5" s="15" t="s">
        <v>432</v>
      </c>
      <c r="G5" s="6">
        <f>SUM(G7:G61)</f>
        <v>34293979.22</v>
      </c>
      <c r="H5" s="6">
        <f>SUM(H7:H61)</f>
        <v>37965000</v>
      </c>
      <c r="I5" s="6">
        <f>SUM(I6+I10+I12+I15)</f>
        <v>25000020</v>
      </c>
      <c r="J5" s="6">
        <f aca="true" t="shared" si="2" ref="J5:AC5">SUM(J6+J10+J12+J15)</f>
        <v>25000020</v>
      </c>
      <c r="K5" s="6">
        <f t="shared" si="2"/>
        <v>0</v>
      </c>
      <c r="L5" s="6">
        <f t="shared" si="2"/>
        <v>0</v>
      </c>
      <c r="M5" s="6">
        <f t="shared" si="2"/>
        <v>0</v>
      </c>
      <c r="N5" s="6">
        <f t="shared" si="2"/>
        <v>0</v>
      </c>
      <c r="O5" s="6">
        <f t="shared" si="2"/>
        <v>0</v>
      </c>
      <c r="P5" s="6">
        <f t="shared" si="2"/>
        <v>0</v>
      </c>
      <c r="Q5" s="6">
        <f t="shared" si="2"/>
        <v>0</v>
      </c>
      <c r="R5" s="6">
        <f t="shared" si="2"/>
        <v>0</v>
      </c>
      <c r="S5" s="6">
        <f t="shared" si="2"/>
        <v>0</v>
      </c>
      <c r="T5" s="6">
        <f t="shared" si="2"/>
        <v>0</v>
      </c>
      <c r="U5" s="6">
        <f t="shared" si="2"/>
        <v>0</v>
      </c>
      <c r="V5" s="6">
        <f t="shared" si="2"/>
        <v>0</v>
      </c>
      <c r="W5" s="6">
        <f t="shared" si="2"/>
        <v>0</v>
      </c>
      <c r="X5" s="6">
        <f t="shared" si="2"/>
        <v>0</v>
      </c>
      <c r="Y5" s="6">
        <f t="shared" si="2"/>
        <v>0</v>
      </c>
      <c r="Z5" s="6">
        <f t="shared" si="2"/>
        <v>0</v>
      </c>
      <c r="AA5" s="6">
        <f t="shared" si="2"/>
        <v>0</v>
      </c>
      <c r="AB5" s="6">
        <f t="shared" si="2"/>
        <v>298125</v>
      </c>
      <c r="AC5" s="6">
        <f t="shared" si="2"/>
        <v>0</v>
      </c>
      <c r="AD5" s="6">
        <f t="shared" si="1"/>
        <v>24701895</v>
      </c>
    </row>
    <row r="6" spans="1:30" s="16" customFormat="1" ht="15.75">
      <c r="A6" s="54"/>
      <c r="B6" s="54"/>
      <c r="C6" s="54"/>
      <c r="D6" s="54">
        <v>311</v>
      </c>
      <c r="E6" s="14" t="s">
        <v>525</v>
      </c>
      <c r="F6" s="15"/>
      <c r="G6" s="6"/>
      <c r="H6" s="6"/>
      <c r="I6" s="6">
        <f>SUM(I7:I9)</f>
        <v>19650020</v>
      </c>
      <c r="J6" s="6">
        <f aca="true" t="shared" si="3" ref="J6:AC6">SUM(J7:J9)</f>
        <v>19650020</v>
      </c>
      <c r="K6" s="6">
        <f t="shared" si="3"/>
        <v>0</v>
      </c>
      <c r="L6" s="6">
        <f t="shared" si="3"/>
        <v>0</v>
      </c>
      <c r="M6" s="6">
        <f t="shared" si="3"/>
        <v>0</v>
      </c>
      <c r="N6" s="6">
        <f t="shared" si="3"/>
        <v>0</v>
      </c>
      <c r="O6" s="6">
        <f t="shared" si="3"/>
        <v>0</v>
      </c>
      <c r="P6" s="6">
        <f t="shared" si="3"/>
        <v>0</v>
      </c>
      <c r="Q6" s="6">
        <f t="shared" si="3"/>
        <v>0</v>
      </c>
      <c r="R6" s="6">
        <f t="shared" si="3"/>
        <v>0</v>
      </c>
      <c r="S6" s="6">
        <f t="shared" si="3"/>
        <v>0</v>
      </c>
      <c r="T6" s="6">
        <f t="shared" si="3"/>
        <v>0</v>
      </c>
      <c r="U6" s="6">
        <f t="shared" si="3"/>
        <v>0</v>
      </c>
      <c r="V6" s="6">
        <f t="shared" si="3"/>
        <v>0</v>
      </c>
      <c r="W6" s="6">
        <f t="shared" si="3"/>
        <v>0</v>
      </c>
      <c r="X6" s="6">
        <f t="shared" si="3"/>
        <v>0</v>
      </c>
      <c r="Y6" s="6">
        <f t="shared" si="3"/>
        <v>0</v>
      </c>
      <c r="Z6" s="6">
        <f t="shared" si="3"/>
        <v>0</v>
      </c>
      <c r="AA6" s="6">
        <f t="shared" si="3"/>
        <v>0</v>
      </c>
      <c r="AB6" s="6">
        <f>SUM(AB7)</f>
        <v>246125</v>
      </c>
      <c r="AC6" s="6">
        <f t="shared" si="3"/>
        <v>0</v>
      </c>
      <c r="AD6" s="6">
        <f t="shared" si="1"/>
        <v>19403895</v>
      </c>
    </row>
    <row r="7" spans="1:30" ht="15">
      <c r="A7" s="35" t="s">
        <v>26</v>
      </c>
      <c r="B7" s="33">
        <v>11</v>
      </c>
      <c r="C7" s="41" t="s">
        <v>33</v>
      </c>
      <c r="D7" s="34">
        <v>3111</v>
      </c>
      <c r="E7" s="18" t="s">
        <v>34</v>
      </c>
      <c r="F7" s="19"/>
      <c r="G7" s="5">
        <v>16272663.88</v>
      </c>
      <c r="H7" s="5">
        <v>18500000</v>
      </c>
      <c r="I7" s="5">
        <v>18500020</v>
      </c>
      <c r="J7" s="5">
        <f aca="true" t="shared" si="4" ref="J7:J52">I7</f>
        <v>18500020</v>
      </c>
      <c r="AB7" s="5">
        <v>246125</v>
      </c>
      <c r="AC7" s="5"/>
      <c r="AD7" s="5">
        <f t="shared" si="1"/>
        <v>18253895</v>
      </c>
    </row>
    <row r="8" spans="1:30" ht="15" hidden="1">
      <c r="A8" s="35" t="s">
        <v>26</v>
      </c>
      <c r="B8" s="33">
        <v>11</v>
      </c>
      <c r="C8" s="41" t="s">
        <v>33</v>
      </c>
      <c r="D8" s="34">
        <v>3113</v>
      </c>
      <c r="E8" s="18" t="s">
        <v>35</v>
      </c>
      <c r="F8" s="19"/>
      <c r="G8" s="5">
        <v>674641.69</v>
      </c>
      <c r="H8" s="5">
        <v>750000</v>
      </c>
      <c r="I8" s="5">
        <v>750000</v>
      </c>
      <c r="J8" s="5">
        <f t="shared" si="4"/>
        <v>750000</v>
      </c>
      <c r="AB8" s="5"/>
      <c r="AC8" s="5"/>
      <c r="AD8" s="5">
        <f t="shared" si="1"/>
        <v>750000</v>
      </c>
    </row>
    <row r="9" spans="1:30" ht="15" hidden="1">
      <c r="A9" s="35" t="s">
        <v>26</v>
      </c>
      <c r="B9" s="33">
        <v>11</v>
      </c>
      <c r="C9" s="41" t="s">
        <v>33</v>
      </c>
      <c r="D9" s="34">
        <v>3114</v>
      </c>
      <c r="E9" s="18" t="s">
        <v>36</v>
      </c>
      <c r="F9" s="19"/>
      <c r="G9" s="5">
        <v>354363.57</v>
      </c>
      <c r="H9" s="5">
        <v>400000</v>
      </c>
      <c r="I9" s="5">
        <v>400000</v>
      </c>
      <c r="J9" s="5">
        <f t="shared" si="4"/>
        <v>400000</v>
      </c>
      <c r="AB9" s="5"/>
      <c r="AC9" s="5"/>
      <c r="AD9" s="5">
        <f t="shared" si="1"/>
        <v>400000</v>
      </c>
    </row>
    <row r="10" spans="1:30" s="16" customFormat="1" ht="15.75" hidden="1">
      <c r="A10" s="57"/>
      <c r="B10" s="58"/>
      <c r="C10" s="59"/>
      <c r="D10" s="54">
        <v>312</v>
      </c>
      <c r="E10" s="14" t="s">
        <v>225</v>
      </c>
      <c r="F10" s="15"/>
      <c r="G10" s="6"/>
      <c r="H10" s="6"/>
      <c r="I10" s="6">
        <f>SUM(I11)</f>
        <v>300000</v>
      </c>
      <c r="J10" s="6">
        <f aca="true" t="shared" si="5" ref="J10:AC10">SUM(J11)</f>
        <v>300000</v>
      </c>
      <c r="K10" s="6">
        <f t="shared" si="5"/>
        <v>0</v>
      </c>
      <c r="L10" s="6">
        <f t="shared" si="5"/>
        <v>0</v>
      </c>
      <c r="M10" s="6">
        <f t="shared" si="5"/>
        <v>0</v>
      </c>
      <c r="N10" s="6">
        <f t="shared" si="5"/>
        <v>0</v>
      </c>
      <c r="O10" s="6">
        <f t="shared" si="5"/>
        <v>0</v>
      </c>
      <c r="P10" s="6">
        <f t="shared" si="5"/>
        <v>0</v>
      </c>
      <c r="Q10" s="6">
        <f t="shared" si="5"/>
        <v>0</v>
      </c>
      <c r="R10" s="6">
        <f t="shared" si="5"/>
        <v>0</v>
      </c>
      <c r="S10" s="6">
        <f t="shared" si="5"/>
        <v>0</v>
      </c>
      <c r="T10" s="6">
        <f t="shared" si="5"/>
        <v>0</v>
      </c>
      <c r="U10" s="6">
        <f t="shared" si="5"/>
        <v>0</v>
      </c>
      <c r="V10" s="6">
        <f t="shared" si="5"/>
        <v>0</v>
      </c>
      <c r="W10" s="6">
        <f t="shared" si="5"/>
        <v>0</v>
      </c>
      <c r="X10" s="6">
        <f t="shared" si="5"/>
        <v>0</v>
      </c>
      <c r="Y10" s="6">
        <f t="shared" si="5"/>
        <v>0</v>
      </c>
      <c r="Z10" s="6">
        <f t="shared" si="5"/>
        <v>0</v>
      </c>
      <c r="AA10" s="6">
        <f t="shared" si="5"/>
        <v>0</v>
      </c>
      <c r="AB10" s="6">
        <f t="shared" si="5"/>
        <v>0</v>
      </c>
      <c r="AC10" s="6">
        <f t="shared" si="5"/>
        <v>0</v>
      </c>
      <c r="AD10" s="6">
        <f t="shared" si="1"/>
        <v>300000</v>
      </c>
    </row>
    <row r="11" spans="1:30" ht="15" hidden="1">
      <c r="A11" s="35" t="s">
        <v>26</v>
      </c>
      <c r="B11" s="33">
        <v>11</v>
      </c>
      <c r="C11" s="41" t="s">
        <v>33</v>
      </c>
      <c r="D11" s="34">
        <v>3121</v>
      </c>
      <c r="E11" s="18" t="s">
        <v>37</v>
      </c>
      <c r="F11" s="19"/>
      <c r="G11" s="5">
        <v>248807.89</v>
      </c>
      <c r="H11" s="5">
        <v>300000</v>
      </c>
      <c r="I11" s="5">
        <v>300000</v>
      </c>
      <c r="J11" s="5">
        <f t="shared" si="4"/>
        <v>300000</v>
      </c>
      <c r="AB11" s="5"/>
      <c r="AC11" s="5"/>
      <c r="AD11" s="5">
        <f t="shared" si="1"/>
        <v>300000</v>
      </c>
    </row>
    <row r="12" spans="1:30" s="16" customFormat="1" ht="15.75">
      <c r="A12" s="57"/>
      <c r="B12" s="58"/>
      <c r="C12" s="59"/>
      <c r="D12" s="54">
        <v>313</v>
      </c>
      <c r="E12" s="14" t="s">
        <v>526</v>
      </c>
      <c r="F12" s="15"/>
      <c r="G12" s="6"/>
      <c r="H12" s="6"/>
      <c r="I12" s="6">
        <f>SUM(I13:I14)</f>
        <v>3350000</v>
      </c>
      <c r="J12" s="6">
        <f aca="true" t="shared" si="6" ref="J12:AC12">SUM(J13:J14)</f>
        <v>3350000</v>
      </c>
      <c r="K12" s="6">
        <f t="shared" si="6"/>
        <v>0</v>
      </c>
      <c r="L12" s="6">
        <f t="shared" si="6"/>
        <v>0</v>
      </c>
      <c r="M12" s="6">
        <f t="shared" si="6"/>
        <v>0</v>
      </c>
      <c r="N12" s="6">
        <f t="shared" si="6"/>
        <v>0</v>
      </c>
      <c r="O12" s="6">
        <f t="shared" si="6"/>
        <v>0</v>
      </c>
      <c r="P12" s="6">
        <f t="shared" si="6"/>
        <v>0</v>
      </c>
      <c r="Q12" s="6">
        <f t="shared" si="6"/>
        <v>0</v>
      </c>
      <c r="R12" s="6">
        <f t="shared" si="6"/>
        <v>0</v>
      </c>
      <c r="S12" s="6">
        <f t="shared" si="6"/>
        <v>0</v>
      </c>
      <c r="T12" s="6">
        <f t="shared" si="6"/>
        <v>0</v>
      </c>
      <c r="U12" s="6">
        <f t="shared" si="6"/>
        <v>0</v>
      </c>
      <c r="V12" s="6">
        <f t="shared" si="6"/>
        <v>0</v>
      </c>
      <c r="W12" s="6">
        <f t="shared" si="6"/>
        <v>0</v>
      </c>
      <c r="X12" s="6">
        <f t="shared" si="6"/>
        <v>0</v>
      </c>
      <c r="Y12" s="6">
        <f t="shared" si="6"/>
        <v>0</v>
      </c>
      <c r="Z12" s="6">
        <f t="shared" si="6"/>
        <v>0</v>
      </c>
      <c r="AA12" s="6">
        <f t="shared" si="6"/>
        <v>0</v>
      </c>
      <c r="AB12" s="6">
        <f t="shared" si="6"/>
        <v>42580</v>
      </c>
      <c r="AC12" s="6">
        <f t="shared" si="6"/>
        <v>0</v>
      </c>
      <c r="AD12" s="6">
        <f t="shared" si="1"/>
        <v>3307420</v>
      </c>
    </row>
    <row r="13" spans="1:30" ht="15">
      <c r="A13" s="35" t="s">
        <v>26</v>
      </c>
      <c r="B13" s="33">
        <v>11</v>
      </c>
      <c r="C13" s="41" t="s">
        <v>33</v>
      </c>
      <c r="D13" s="34">
        <v>3132</v>
      </c>
      <c r="E13" s="18" t="s">
        <v>484</v>
      </c>
      <c r="F13" s="19"/>
      <c r="G13" s="5">
        <v>2681758.72</v>
      </c>
      <c r="H13" s="5">
        <v>3000000</v>
      </c>
      <c r="I13" s="5">
        <v>3000000</v>
      </c>
      <c r="J13" s="5">
        <f t="shared" si="4"/>
        <v>3000000</v>
      </c>
      <c r="AB13" s="5">
        <v>38149</v>
      </c>
      <c r="AC13" s="5"/>
      <c r="AD13" s="5">
        <f t="shared" si="1"/>
        <v>2961851</v>
      </c>
    </row>
    <row r="14" spans="1:30" ht="30">
      <c r="A14" s="35" t="s">
        <v>26</v>
      </c>
      <c r="B14" s="33">
        <v>11</v>
      </c>
      <c r="C14" s="41" t="s">
        <v>33</v>
      </c>
      <c r="D14" s="34">
        <v>3133</v>
      </c>
      <c r="E14" s="18" t="s">
        <v>446</v>
      </c>
      <c r="F14" s="19"/>
      <c r="G14" s="5">
        <v>311430.04</v>
      </c>
      <c r="H14" s="5">
        <v>350000</v>
      </c>
      <c r="I14" s="5">
        <v>350000</v>
      </c>
      <c r="J14" s="5">
        <f t="shared" si="4"/>
        <v>350000</v>
      </c>
      <c r="AB14" s="5">
        <v>4431</v>
      </c>
      <c r="AC14" s="5"/>
      <c r="AD14" s="5">
        <f t="shared" si="1"/>
        <v>345569</v>
      </c>
    </row>
    <row r="15" spans="1:30" s="16" customFormat="1" ht="15.75">
      <c r="A15" s="57"/>
      <c r="B15" s="58"/>
      <c r="C15" s="59"/>
      <c r="D15" s="54">
        <v>321</v>
      </c>
      <c r="E15" s="14" t="s">
        <v>527</v>
      </c>
      <c r="F15" s="15"/>
      <c r="G15" s="6"/>
      <c r="H15" s="6"/>
      <c r="I15" s="6">
        <f>SUM(I16:I17)</f>
        <v>1700000</v>
      </c>
      <c r="J15" s="6">
        <f aca="true" t="shared" si="7" ref="J15:AC15">SUM(J16:J17)</f>
        <v>1700000</v>
      </c>
      <c r="K15" s="6">
        <f t="shared" si="7"/>
        <v>0</v>
      </c>
      <c r="L15" s="6">
        <f t="shared" si="7"/>
        <v>0</v>
      </c>
      <c r="M15" s="6">
        <f t="shared" si="7"/>
        <v>0</v>
      </c>
      <c r="N15" s="6">
        <f t="shared" si="7"/>
        <v>0</v>
      </c>
      <c r="O15" s="6">
        <f t="shared" si="7"/>
        <v>0</v>
      </c>
      <c r="P15" s="6">
        <f t="shared" si="7"/>
        <v>0</v>
      </c>
      <c r="Q15" s="6">
        <f t="shared" si="7"/>
        <v>0</v>
      </c>
      <c r="R15" s="6">
        <f t="shared" si="7"/>
        <v>0</v>
      </c>
      <c r="S15" s="6">
        <f t="shared" si="7"/>
        <v>0</v>
      </c>
      <c r="T15" s="6">
        <f t="shared" si="7"/>
        <v>0</v>
      </c>
      <c r="U15" s="6">
        <f t="shared" si="7"/>
        <v>0</v>
      </c>
      <c r="V15" s="6">
        <f t="shared" si="7"/>
        <v>0</v>
      </c>
      <c r="W15" s="6">
        <f t="shared" si="7"/>
        <v>0</v>
      </c>
      <c r="X15" s="6">
        <f t="shared" si="7"/>
        <v>0</v>
      </c>
      <c r="Y15" s="6">
        <f t="shared" si="7"/>
        <v>0</v>
      </c>
      <c r="Z15" s="6">
        <f t="shared" si="7"/>
        <v>0</v>
      </c>
      <c r="AA15" s="6">
        <f t="shared" si="7"/>
        <v>0</v>
      </c>
      <c r="AB15" s="6">
        <f t="shared" si="7"/>
        <v>9420</v>
      </c>
      <c r="AC15" s="6">
        <f t="shared" si="7"/>
        <v>0</v>
      </c>
      <c r="AD15" s="6">
        <f t="shared" si="1"/>
        <v>1690580</v>
      </c>
    </row>
    <row r="16" spans="1:30" ht="15" hidden="1">
      <c r="A16" s="35" t="s">
        <v>26</v>
      </c>
      <c r="B16" s="33">
        <v>11</v>
      </c>
      <c r="C16" s="41" t="s">
        <v>33</v>
      </c>
      <c r="D16" s="34">
        <v>3211</v>
      </c>
      <c r="E16" s="18" t="s">
        <v>196</v>
      </c>
      <c r="F16" s="19"/>
      <c r="G16" s="5">
        <v>625866.95</v>
      </c>
      <c r="H16" s="5">
        <v>700000</v>
      </c>
      <c r="I16" s="5">
        <v>700000</v>
      </c>
      <c r="J16" s="5">
        <f t="shared" si="4"/>
        <v>700000</v>
      </c>
      <c r="AB16" s="5"/>
      <c r="AC16" s="5"/>
      <c r="AD16" s="5">
        <f t="shared" si="1"/>
        <v>700000</v>
      </c>
    </row>
    <row r="17" spans="1:30" ht="30">
      <c r="A17" s="35" t="s">
        <v>26</v>
      </c>
      <c r="B17" s="33">
        <v>11</v>
      </c>
      <c r="C17" s="41" t="s">
        <v>33</v>
      </c>
      <c r="D17" s="34">
        <v>3212</v>
      </c>
      <c r="E17" s="18" t="s">
        <v>197</v>
      </c>
      <c r="F17" s="19"/>
      <c r="G17" s="5">
        <v>818649</v>
      </c>
      <c r="H17" s="5">
        <v>1000000</v>
      </c>
      <c r="I17" s="5">
        <v>1000000</v>
      </c>
      <c r="J17" s="5">
        <f t="shared" si="4"/>
        <v>1000000</v>
      </c>
      <c r="AB17" s="5">
        <v>9420</v>
      </c>
      <c r="AC17" s="5"/>
      <c r="AD17" s="5">
        <f t="shared" si="1"/>
        <v>990580</v>
      </c>
    </row>
    <row r="18" spans="1:30" ht="15" hidden="1">
      <c r="A18" s="35" t="s">
        <v>26</v>
      </c>
      <c r="B18" s="33">
        <v>11</v>
      </c>
      <c r="C18" s="41" t="s">
        <v>33</v>
      </c>
      <c r="D18" s="34">
        <v>3213</v>
      </c>
      <c r="E18" s="18" t="s">
        <v>198</v>
      </c>
      <c r="F18" s="19"/>
      <c r="G18" s="5">
        <v>14910.1</v>
      </c>
      <c r="H18" s="5">
        <v>15000</v>
      </c>
      <c r="I18" s="5">
        <v>15000</v>
      </c>
      <c r="J18" s="5">
        <f t="shared" si="4"/>
        <v>15000</v>
      </c>
      <c r="AB18" s="5"/>
      <c r="AC18" s="5"/>
      <c r="AD18" s="5">
        <f t="shared" si="1"/>
        <v>15000</v>
      </c>
    </row>
    <row r="19" spans="1:30" ht="15" hidden="1">
      <c r="A19" s="35" t="s">
        <v>26</v>
      </c>
      <c r="B19" s="33">
        <v>11</v>
      </c>
      <c r="C19" s="41" t="s">
        <v>33</v>
      </c>
      <c r="D19" s="34">
        <v>3214</v>
      </c>
      <c r="E19" s="18" t="s">
        <v>397</v>
      </c>
      <c r="F19" s="19"/>
      <c r="G19" s="5">
        <v>5334</v>
      </c>
      <c r="H19" s="5">
        <v>6000</v>
      </c>
      <c r="I19" s="5">
        <v>6000</v>
      </c>
      <c r="J19" s="5">
        <f t="shared" si="4"/>
        <v>6000</v>
      </c>
      <c r="AB19" s="5"/>
      <c r="AC19" s="5"/>
      <c r="AD19" s="5">
        <f t="shared" si="1"/>
        <v>6000</v>
      </c>
    </row>
    <row r="20" spans="1:30" ht="15" hidden="1">
      <c r="A20" s="35" t="s">
        <v>26</v>
      </c>
      <c r="B20" s="33">
        <v>11</v>
      </c>
      <c r="C20" s="41" t="s">
        <v>33</v>
      </c>
      <c r="D20" s="34">
        <v>3221</v>
      </c>
      <c r="E20" s="18" t="s">
        <v>199</v>
      </c>
      <c r="F20" s="19"/>
      <c r="G20" s="5">
        <v>526845.04</v>
      </c>
      <c r="H20" s="5">
        <v>530000</v>
      </c>
      <c r="I20" s="5">
        <v>530000</v>
      </c>
      <c r="J20" s="5">
        <f t="shared" si="4"/>
        <v>530000</v>
      </c>
      <c r="AB20" s="5"/>
      <c r="AC20" s="5"/>
      <c r="AD20" s="5">
        <f t="shared" si="1"/>
        <v>530000</v>
      </c>
    </row>
    <row r="21" spans="1:30" s="21" customFormat="1" ht="15" hidden="1">
      <c r="A21" s="35" t="s">
        <v>26</v>
      </c>
      <c r="B21" s="33">
        <v>11</v>
      </c>
      <c r="C21" s="41" t="s">
        <v>33</v>
      </c>
      <c r="D21" s="34">
        <v>3222</v>
      </c>
      <c r="E21" s="18" t="s">
        <v>200</v>
      </c>
      <c r="F21" s="19"/>
      <c r="G21" s="5"/>
      <c r="H21" s="5"/>
      <c r="I21" s="5"/>
      <c r="J21" s="5">
        <f t="shared" si="4"/>
        <v>0</v>
      </c>
      <c r="AB21" s="5"/>
      <c r="AC21" s="5"/>
      <c r="AD21" s="5">
        <f t="shared" si="1"/>
        <v>0</v>
      </c>
    </row>
    <row r="22" spans="1:30" s="21" customFormat="1" ht="15" hidden="1">
      <c r="A22" s="35" t="s">
        <v>26</v>
      </c>
      <c r="B22" s="33">
        <v>11</v>
      </c>
      <c r="C22" s="41" t="s">
        <v>33</v>
      </c>
      <c r="D22" s="34">
        <v>3223</v>
      </c>
      <c r="E22" s="18" t="s">
        <v>201</v>
      </c>
      <c r="F22" s="19"/>
      <c r="G22" s="5">
        <v>1798849.82</v>
      </c>
      <c r="H22" s="5">
        <v>1900000</v>
      </c>
      <c r="I22" s="5">
        <v>1900000</v>
      </c>
      <c r="J22" s="5">
        <f t="shared" si="4"/>
        <v>1900000</v>
      </c>
      <c r="AB22" s="5"/>
      <c r="AC22" s="5"/>
      <c r="AD22" s="5">
        <f t="shared" si="1"/>
        <v>1900000</v>
      </c>
    </row>
    <row r="23" spans="1:30" s="21" customFormat="1" ht="15" hidden="1">
      <c r="A23" s="35" t="s">
        <v>26</v>
      </c>
      <c r="B23" s="33">
        <v>11</v>
      </c>
      <c r="C23" s="41" t="s">
        <v>33</v>
      </c>
      <c r="D23" s="34">
        <v>3224</v>
      </c>
      <c r="E23" s="18" t="s">
        <v>202</v>
      </c>
      <c r="F23" s="19"/>
      <c r="G23" s="5">
        <v>74667.51</v>
      </c>
      <c r="H23" s="5">
        <v>50000</v>
      </c>
      <c r="I23" s="5">
        <v>50000</v>
      </c>
      <c r="J23" s="5">
        <f t="shared" si="4"/>
        <v>50000</v>
      </c>
      <c r="AB23" s="5"/>
      <c r="AC23" s="5"/>
      <c r="AD23" s="5">
        <f t="shared" si="1"/>
        <v>50000</v>
      </c>
    </row>
    <row r="24" spans="1:30" s="21" customFormat="1" ht="15" hidden="1">
      <c r="A24" s="35" t="s">
        <v>26</v>
      </c>
      <c r="B24" s="33">
        <v>11</v>
      </c>
      <c r="C24" s="41" t="s">
        <v>33</v>
      </c>
      <c r="D24" s="34">
        <v>3225</v>
      </c>
      <c r="E24" s="18" t="s">
        <v>515</v>
      </c>
      <c r="F24" s="19"/>
      <c r="G24" s="5">
        <v>119444.8</v>
      </c>
      <c r="H24" s="5">
        <v>120000</v>
      </c>
      <c r="I24" s="5">
        <v>120000</v>
      </c>
      <c r="J24" s="5">
        <f t="shared" si="4"/>
        <v>120000</v>
      </c>
      <c r="AB24" s="5"/>
      <c r="AC24" s="5"/>
      <c r="AD24" s="5">
        <f t="shared" si="1"/>
        <v>120000</v>
      </c>
    </row>
    <row r="25" spans="1:30" s="21" customFormat="1" ht="15" hidden="1">
      <c r="A25" s="35" t="s">
        <v>26</v>
      </c>
      <c r="B25" s="33">
        <v>11</v>
      </c>
      <c r="C25" s="41" t="s">
        <v>33</v>
      </c>
      <c r="D25" s="34">
        <v>3227</v>
      </c>
      <c r="E25" s="18" t="s">
        <v>398</v>
      </c>
      <c r="F25" s="19"/>
      <c r="G25" s="5">
        <v>2979</v>
      </c>
      <c r="H25" s="5">
        <v>5000</v>
      </c>
      <c r="I25" s="5">
        <v>5000</v>
      </c>
      <c r="J25" s="5">
        <f t="shared" si="4"/>
        <v>5000</v>
      </c>
      <c r="AB25" s="5"/>
      <c r="AC25" s="5"/>
      <c r="AD25" s="5">
        <f t="shared" si="1"/>
        <v>5000</v>
      </c>
    </row>
    <row r="26" spans="1:30" s="21" customFormat="1" ht="15" hidden="1">
      <c r="A26" s="35" t="s">
        <v>26</v>
      </c>
      <c r="B26" s="33">
        <v>11</v>
      </c>
      <c r="C26" s="41" t="s">
        <v>33</v>
      </c>
      <c r="D26" s="34">
        <v>3231</v>
      </c>
      <c r="E26" s="18" t="s">
        <v>203</v>
      </c>
      <c r="F26" s="19"/>
      <c r="G26" s="5">
        <v>3057135.62</v>
      </c>
      <c r="H26" s="5">
        <v>3200000</v>
      </c>
      <c r="I26" s="5">
        <v>3200000</v>
      </c>
      <c r="J26" s="5">
        <f t="shared" si="4"/>
        <v>3200000</v>
      </c>
      <c r="AB26" s="5"/>
      <c r="AC26" s="5"/>
      <c r="AD26" s="5">
        <f t="shared" si="1"/>
        <v>3200000</v>
      </c>
    </row>
    <row r="27" spans="1:30" s="21" customFormat="1" ht="15" hidden="1">
      <c r="A27" s="35" t="s">
        <v>26</v>
      </c>
      <c r="B27" s="33">
        <v>11</v>
      </c>
      <c r="C27" s="41" t="s">
        <v>33</v>
      </c>
      <c r="D27" s="34">
        <v>3232</v>
      </c>
      <c r="E27" s="18" t="s">
        <v>204</v>
      </c>
      <c r="F27" s="19"/>
      <c r="G27" s="5">
        <v>127525.15</v>
      </c>
      <c r="H27" s="5">
        <v>150000</v>
      </c>
      <c r="I27" s="5">
        <v>150000</v>
      </c>
      <c r="J27" s="5">
        <f t="shared" si="4"/>
        <v>150000</v>
      </c>
      <c r="AB27" s="5"/>
      <c r="AC27" s="5"/>
      <c r="AD27" s="5">
        <f t="shared" si="1"/>
        <v>150000</v>
      </c>
    </row>
    <row r="28" spans="1:30" s="21" customFormat="1" ht="15" hidden="1">
      <c r="A28" s="35" t="s">
        <v>26</v>
      </c>
      <c r="B28" s="33">
        <v>11</v>
      </c>
      <c r="C28" s="41" t="s">
        <v>33</v>
      </c>
      <c r="D28" s="34">
        <v>3233</v>
      </c>
      <c r="E28" s="18" t="s">
        <v>205</v>
      </c>
      <c r="F28" s="19"/>
      <c r="G28" s="5">
        <v>372332.22</v>
      </c>
      <c r="H28" s="5">
        <v>350000</v>
      </c>
      <c r="I28" s="5">
        <v>350000</v>
      </c>
      <c r="J28" s="5">
        <f t="shared" si="4"/>
        <v>350000</v>
      </c>
      <c r="AB28" s="5"/>
      <c r="AC28" s="5"/>
      <c r="AD28" s="5">
        <f t="shared" si="1"/>
        <v>350000</v>
      </c>
    </row>
    <row r="29" spans="1:30" s="21" customFormat="1" ht="15" hidden="1">
      <c r="A29" s="35" t="s">
        <v>26</v>
      </c>
      <c r="B29" s="33">
        <v>11</v>
      </c>
      <c r="C29" s="41" t="s">
        <v>33</v>
      </c>
      <c r="D29" s="34">
        <v>3234</v>
      </c>
      <c r="E29" s="18" t="s">
        <v>206</v>
      </c>
      <c r="F29" s="19"/>
      <c r="G29" s="5">
        <v>341496.35</v>
      </c>
      <c r="H29" s="5">
        <v>350000</v>
      </c>
      <c r="I29" s="5">
        <v>350000</v>
      </c>
      <c r="J29" s="5">
        <f t="shared" si="4"/>
        <v>350000</v>
      </c>
      <c r="AB29" s="5"/>
      <c r="AC29" s="5"/>
      <c r="AD29" s="5">
        <f t="shared" si="1"/>
        <v>350000</v>
      </c>
    </row>
    <row r="30" spans="1:30" s="21" customFormat="1" ht="15" hidden="1">
      <c r="A30" s="35" t="s">
        <v>26</v>
      </c>
      <c r="B30" s="33">
        <v>11</v>
      </c>
      <c r="C30" s="41" t="s">
        <v>33</v>
      </c>
      <c r="D30" s="34">
        <v>3235</v>
      </c>
      <c r="E30" s="18" t="s">
        <v>72</v>
      </c>
      <c r="F30" s="19"/>
      <c r="G30" s="5">
        <v>1013918</v>
      </c>
      <c r="H30" s="5">
        <v>500000</v>
      </c>
      <c r="I30" s="5">
        <v>500000</v>
      </c>
      <c r="J30" s="5">
        <f t="shared" si="4"/>
        <v>500000</v>
      </c>
      <c r="AB30" s="5"/>
      <c r="AC30" s="5"/>
      <c r="AD30" s="5">
        <f t="shared" si="1"/>
        <v>500000</v>
      </c>
    </row>
    <row r="31" spans="1:30" s="21" customFormat="1" ht="15" hidden="1">
      <c r="A31" s="35" t="s">
        <v>26</v>
      </c>
      <c r="B31" s="33">
        <v>11</v>
      </c>
      <c r="C31" s="41" t="s">
        <v>33</v>
      </c>
      <c r="D31" s="34">
        <v>3236</v>
      </c>
      <c r="E31" s="18" t="s">
        <v>207</v>
      </c>
      <c r="F31" s="19"/>
      <c r="G31" s="5">
        <v>2047.39</v>
      </c>
      <c r="H31" s="5">
        <v>4000</v>
      </c>
      <c r="I31" s="5">
        <v>4000</v>
      </c>
      <c r="J31" s="5">
        <f t="shared" si="4"/>
        <v>4000</v>
      </c>
      <c r="AB31" s="5"/>
      <c r="AC31" s="5"/>
      <c r="AD31" s="5">
        <f t="shared" si="1"/>
        <v>4000</v>
      </c>
    </row>
    <row r="32" spans="1:30" s="21" customFormat="1" ht="15" hidden="1">
      <c r="A32" s="35" t="s">
        <v>26</v>
      </c>
      <c r="B32" s="33">
        <v>11</v>
      </c>
      <c r="C32" s="41" t="s">
        <v>33</v>
      </c>
      <c r="D32" s="34">
        <v>3237</v>
      </c>
      <c r="E32" s="18" t="s">
        <v>63</v>
      </c>
      <c r="F32" s="19"/>
      <c r="G32" s="5">
        <v>2479852.41</v>
      </c>
      <c r="H32" s="5">
        <v>2500000</v>
      </c>
      <c r="I32" s="5">
        <f>2500000-250456</f>
        <v>2249544</v>
      </c>
      <c r="J32" s="5">
        <f t="shared" si="4"/>
        <v>2249544</v>
      </c>
      <c r="AB32" s="5"/>
      <c r="AC32" s="5"/>
      <c r="AD32" s="5">
        <f t="shared" si="1"/>
        <v>2249544</v>
      </c>
    </row>
    <row r="33" spans="1:30" s="21" customFormat="1" ht="15" hidden="1">
      <c r="A33" s="35" t="s">
        <v>26</v>
      </c>
      <c r="B33" s="33">
        <v>11</v>
      </c>
      <c r="C33" s="41" t="s">
        <v>33</v>
      </c>
      <c r="D33" s="34">
        <v>3238</v>
      </c>
      <c r="E33" s="18" t="s">
        <v>208</v>
      </c>
      <c r="F33" s="19"/>
      <c r="G33" s="5"/>
      <c r="H33" s="5"/>
      <c r="I33" s="5"/>
      <c r="J33" s="5">
        <f t="shared" si="4"/>
        <v>0</v>
      </c>
      <c r="AB33" s="5"/>
      <c r="AC33" s="5"/>
      <c r="AD33" s="5">
        <f t="shared" si="1"/>
        <v>0</v>
      </c>
    </row>
    <row r="34" spans="1:30" s="21" customFormat="1" ht="15" hidden="1">
      <c r="A34" s="35" t="s">
        <v>26</v>
      </c>
      <c r="B34" s="33">
        <v>11</v>
      </c>
      <c r="C34" s="41" t="s">
        <v>33</v>
      </c>
      <c r="D34" s="34">
        <v>3239</v>
      </c>
      <c r="E34" s="18" t="s">
        <v>71</v>
      </c>
      <c r="F34" s="19"/>
      <c r="G34" s="5">
        <v>1408325.31</v>
      </c>
      <c r="H34" s="5">
        <v>1900000</v>
      </c>
      <c r="I34" s="5">
        <v>1900000</v>
      </c>
      <c r="J34" s="5">
        <f t="shared" si="4"/>
        <v>1900000</v>
      </c>
      <c r="AB34" s="5"/>
      <c r="AC34" s="5"/>
      <c r="AD34" s="5">
        <f t="shared" si="1"/>
        <v>1900000</v>
      </c>
    </row>
    <row r="35" spans="1:30" s="21" customFormat="1" ht="30" hidden="1">
      <c r="A35" s="35" t="s">
        <v>26</v>
      </c>
      <c r="B35" s="33">
        <v>11</v>
      </c>
      <c r="C35" s="41" t="s">
        <v>33</v>
      </c>
      <c r="D35" s="34">
        <v>3241</v>
      </c>
      <c r="E35" s="18" t="s">
        <v>399</v>
      </c>
      <c r="F35" s="19"/>
      <c r="G35" s="5"/>
      <c r="H35" s="5">
        <v>10000</v>
      </c>
      <c r="I35" s="5">
        <v>10000</v>
      </c>
      <c r="J35" s="5">
        <f t="shared" si="4"/>
        <v>10000</v>
      </c>
      <c r="AB35" s="5"/>
      <c r="AC35" s="5"/>
      <c r="AD35" s="5">
        <f t="shared" si="1"/>
        <v>10000</v>
      </c>
    </row>
    <row r="36" spans="1:30" s="21" customFormat="1" ht="30" hidden="1">
      <c r="A36" s="35" t="s">
        <v>26</v>
      </c>
      <c r="B36" s="33">
        <v>11</v>
      </c>
      <c r="C36" s="41" t="s">
        <v>33</v>
      </c>
      <c r="D36" s="34">
        <v>3291</v>
      </c>
      <c r="E36" s="18" t="s">
        <v>195</v>
      </c>
      <c r="F36" s="19"/>
      <c r="G36" s="5">
        <v>644122.61</v>
      </c>
      <c r="H36" s="5">
        <v>950000</v>
      </c>
      <c r="I36" s="5">
        <v>550000</v>
      </c>
      <c r="J36" s="5">
        <f t="shared" si="4"/>
        <v>550000</v>
      </c>
      <c r="AB36" s="5"/>
      <c r="AC36" s="5"/>
      <c r="AD36" s="5">
        <f t="shared" si="1"/>
        <v>550000</v>
      </c>
    </row>
    <row r="37" spans="1:30" s="21" customFormat="1" ht="15" hidden="1">
      <c r="A37" s="35" t="s">
        <v>26</v>
      </c>
      <c r="B37" s="33">
        <v>11</v>
      </c>
      <c r="C37" s="41" t="s">
        <v>33</v>
      </c>
      <c r="D37" s="34">
        <v>3292</v>
      </c>
      <c r="E37" s="18" t="s">
        <v>209</v>
      </c>
      <c r="F37" s="19"/>
      <c r="G37" s="5">
        <v>37299.38</v>
      </c>
      <c r="H37" s="5">
        <v>40000</v>
      </c>
      <c r="I37" s="5">
        <v>40000</v>
      </c>
      <c r="J37" s="5">
        <f t="shared" si="4"/>
        <v>40000</v>
      </c>
      <c r="AB37" s="5"/>
      <c r="AC37" s="5"/>
      <c r="AD37" s="5">
        <f t="shared" si="1"/>
        <v>40000</v>
      </c>
    </row>
    <row r="38" spans="1:30" s="21" customFormat="1" ht="15" hidden="1">
      <c r="A38" s="35" t="s">
        <v>26</v>
      </c>
      <c r="B38" s="33">
        <v>11</v>
      </c>
      <c r="C38" s="41" t="s">
        <v>33</v>
      </c>
      <c r="D38" s="34">
        <v>3293</v>
      </c>
      <c r="E38" s="18" t="s">
        <v>210</v>
      </c>
      <c r="F38" s="19"/>
      <c r="G38" s="5">
        <v>80751.32</v>
      </c>
      <c r="H38" s="5">
        <v>90000</v>
      </c>
      <c r="I38" s="5">
        <v>50000</v>
      </c>
      <c r="J38" s="5">
        <f t="shared" si="4"/>
        <v>50000</v>
      </c>
      <c r="AB38" s="5"/>
      <c r="AC38" s="5"/>
      <c r="AD38" s="5">
        <f t="shared" si="1"/>
        <v>50000</v>
      </c>
    </row>
    <row r="39" spans="1:30" s="21" customFormat="1" ht="15" hidden="1">
      <c r="A39" s="35" t="s">
        <v>26</v>
      </c>
      <c r="B39" s="33">
        <v>11</v>
      </c>
      <c r="C39" s="41" t="s">
        <v>33</v>
      </c>
      <c r="D39" s="34">
        <v>3294</v>
      </c>
      <c r="E39" s="18" t="s">
        <v>64</v>
      </c>
      <c r="F39" s="19"/>
      <c r="G39" s="5">
        <v>102185.72</v>
      </c>
      <c r="H39" s="5">
        <v>120000</v>
      </c>
      <c r="I39" s="5">
        <v>100000</v>
      </c>
      <c r="J39" s="5">
        <f t="shared" si="4"/>
        <v>100000</v>
      </c>
      <c r="AB39" s="5"/>
      <c r="AC39" s="5"/>
      <c r="AD39" s="5">
        <f t="shared" si="1"/>
        <v>100000</v>
      </c>
    </row>
    <row r="40" spans="1:30" s="21" customFormat="1" ht="15" hidden="1">
      <c r="A40" s="35" t="s">
        <v>26</v>
      </c>
      <c r="B40" s="33">
        <v>11</v>
      </c>
      <c r="C40" s="41" t="s">
        <v>33</v>
      </c>
      <c r="D40" s="34">
        <v>3295</v>
      </c>
      <c r="E40" s="18" t="s">
        <v>400</v>
      </c>
      <c r="F40" s="19"/>
      <c r="G40" s="5"/>
      <c r="H40" s="5">
        <v>5000</v>
      </c>
      <c r="I40" s="5">
        <v>5000</v>
      </c>
      <c r="J40" s="5">
        <f t="shared" si="4"/>
        <v>5000</v>
      </c>
      <c r="AB40" s="5"/>
      <c r="AC40" s="5"/>
      <c r="AD40" s="5">
        <f t="shared" si="1"/>
        <v>5000</v>
      </c>
    </row>
    <row r="41" spans="1:30" s="21" customFormat="1" ht="15" hidden="1">
      <c r="A41" s="35" t="s">
        <v>26</v>
      </c>
      <c r="B41" s="33">
        <v>11</v>
      </c>
      <c r="C41" s="41" t="s">
        <v>33</v>
      </c>
      <c r="D41" s="34">
        <v>3299</v>
      </c>
      <c r="E41" s="18" t="s">
        <v>211</v>
      </c>
      <c r="F41" s="19"/>
      <c r="G41" s="5">
        <v>1710</v>
      </c>
      <c r="H41" s="5">
        <v>10000</v>
      </c>
      <c r="I41" s="5">
        <v>10000</v>
      </c>
      <c r="J41" s="5">
        <f t="shared" si="4"/>
        <v>10000</v>
      </c>
      <c r="AB41" s="5"/>
      <c r="AC41" s="5"/>
      <c r="AD41" s="5">
        <f t="shared" si="1"/>
        <v>10000</v>
      </c>
    </row>
    <row r="42" spans="1:30" ht="15" hidden="1">
      <c r="A42" s="35" t="s">
        <v>26</v>
      </c>
      <c r="B42" s="33">
        <v>11</v>
      </c>
      <c r="C42" s="41" t="s">
        <v>33</v>
      </c>
      <c r="D42" s="34">
        <v>3431</v>
      </c>
      <c r="E42" s="18" t="s">
        <v>242</v>
      </c>
      <c r="F42" s="19"/>
      <c r="G42" s="5">
        <v>3399.91</v>
      </c>
      <c r="H42" s="5">
        <v>20000</v>
      </c>
      <c r="I42" s="5">
        <v>20000</v>
      </c>
      <c r="J42" s="5">
        <f t="shared" si="4"/>
        <v>20000</v>
      </c>
      <c r="AB42" s="5"/>
      <c r="AC42" s="5"/>
      <c r="AD42" s="5">
        <f t="shared" si="1"/>
        <v>20000</v>
      </c>
    </row>
    <row r="43" spans="1:30" ht="15" hidden="1">
      <c r="A43" s="35" t="s">
        <v>26</v>
      </c>
      <c r="B43" s="33">
        <v>11</v>
      </c>
      <c r="C43" s="41" t="s">
        <v>33</v>
      </c>
      <c r="D43" s="34">
        <v>3433</v>
      </c>
      <c r="E43" s="18" t="s">
        <v>212</v>
      </c>
      <c r="F43" s="19"/>
      <c r="G43" s="5">
        <v>51324.21</v>
      </c>
      <c r="H43" s="5">
        <v>60000</v>
      </c>
      <c r="I43" s="5">
        <v>60000</v>
      </c>
      <c r="J43" s="5">
        <f t="shared" si="4"/>
        <v>60000</v>
      </c>
      <c r="AB43" s="5"/>
      <c r="AC43" s="5"/>
      <c r="AD43" s="5">
        <f t="shared" si="1"/>
        <v>60000</v>
      </c>
    </row>
    <row r="44" spans="1:30" ht="15" hidden="1">
      <c r="A44" s="35" t="s">
        <v>26</v>
      </c>
      <c r="B44" s="33">
        <v>11</v>
      </c>
      <c r="C44" s="41" t="s">
        <v>33</v>
      </c>
      <c r="D44" s="34">
        <v>3434</v>
      </c>
      <c r="E44" s="18" t="s">
        <v>213</v>
      </c>
      <c r="F44" s="19"/>
      <c r="G44" s="5"/>
      <c r="H44" s="5">
        <v>5000</v>
      </c>
      <c r="I44" s="5">
        <v>5000</v>
      </c>
      <c r="J44" s="5">
        <f t="shared" si="4"/>
        <v>5000</v>
      </c>
      <c r="AB44" s="5"/>
      <c r="AC44" s="5"/>
      <c r="AD44" s="5">
        <f t="shared" si="1"/>
        <v>5000</v>
      </c>
    </row>
    <row r="45" spans="1:30" ht="15" hidden="1">
      <c r="A45" s="35" t="s">
        <v>26</v>
      </c>
      <c r="B45" s="33">
        <v>11</v>
      </c>
      <c r="C45" s="41" t="s">
        <v>33</v>
      </c>
      <c r="D45" s="34">
        <v>3631</v>
      </c>
      <c r="E45" s="18" t="s">
        <v>396</v>
      </c>
      <c r="F45" s="19"/>
      <c r="G45" s="5"/>
      <c r="H45" s="5">
        <v>5000</v>
      </c>
      <c r="I45" s="5">
        <v>5000</v>
      </c>
      <c r="J45" s="5">
        <f t="shared" si="4"/>
        <v>5000</v>
      </c>
      <c r="AB45" s="5"/>
      <c r="AC45" s="5"/>
      <c r="AD45" s="5">
        <f t="shared" si="1"/>
        <v>5000</v>
      </c>
    </row>
    <row r="46" spans="1:30" ht="15" hidden="1">
      <c r="A46" s="35" t="s">
        <v>26</v>
      </c>
      <c r="B46" s="33">
        <v>11</v>
      </c>
      <c r="C46" s="41" t="s">
        <v>33</v>
      </c>
      <c r="D46" s="34">
        <v>3721</v>
      </c>
      <c r="E46" s="18" t="s">
        <v>395</v>
      </c>
      <c r="F46" s="19"/>
      <c r="G46" s="5">
        <v>9983.83</v>
      </c>
      <c r="H46" s="5">
        <v>15000</v>
      </c>
      <c r="I46" s="5">
        <v>30000</v>
      </c>
      <c r="J46" s="5">
        <f t="shared" si="4"/>
        <v>30000</v>
      </c>
      <c r="AB46" s="5"/>
      <c r="AC46" s="5"/>
      <c r="AD46" s="5">
        <f t="shared" si="1"/>
        <v>30000</v>
      </c>
    </row>
    <row r="47" spans="1:30" ht="15" hidden="1">
      <c r="A47" s="35" t="s">
        <v>26</v>
      </c>
      <c r="B47" s="33">
        <v>11</v>
      </c>
      <c r="C47" s="41" t="s">
        <v>33</v>
      </c>
      <c r="D47" s="34">
        <v>3811</v>
      </c>
      <c r="E47" s="18" t="s">
        <v>228</v>
      </c>
      <c r="F47" s="19"/>
      <c r="G47" s="5"/>
      <c r="H47" s="5">
        <v>5000</v>
      </c>
      <c r="I47" s="5">
        <v>5000</v>
      </c>
      <c r="J47" s="5">
        <f t="shared" si="4"/>
        <v>5000</v>
      </c>
      <c r="AB47" s="5"/>
      <c r="AC47" s="5"/>
      <c r="AD47" s="5">
        <f t="shared" si="1"/>
        <v>5000</v>
      </c>
    </row>
    <row r="48" spans="1:30" ht="15" hidden="1">
      <c r="A48" s="35" t="s">
        <v>26</v>
      </c>
      <c r="B48" s="33">
        <v>11</v>
      </c>
      <c r="C48" s="41" t="s">
        <v>33</v>
      </c>
      <c r="D48" s="34">
        <v>3859</v>
      </c>
      <c r="E48" s="18" t="s">
        <v>455</v>
      </c>
      <c r="F48" s="19"/>
      <c r="G48" s="5"/>
      <c r="H48" s="5"/>
      <c r="I48" s="5"/>
      <c r="J48" s="5">
        <f t="shared" si="4"/>
        <v>0</v>
      </c>
      <c r="AB48" s="5"/>
      <c r="AC48" s="5"/>
      <c r="AD48" s="5">
        <f t="shared" si="1"/>
        <v>0</v>
      </c>
    </row>
    <row r="49" spans="1:30" ht="15" hidden="1">
      <c r="A49" s="35" t="s">
        <v>26</v>
      </c>
      <c r="B49" s="33">
        <v>11</v>
      </c>
      <c r="C49" s="41" t="s">
        <v>33</v>
      </c>
      <c r="D49" s="34">
        <v>4221</v>
      </c>
      <c r="E49" s="18" t="s">
        <v>216</v>
      </c>
      <c r="F49" s="19"/>
      <c r="G49" s="5"/>
      <c r="H49" s="5">
        <v>10000</v>
      </c>
      <c r="I49" s="5">
        <v>10000</v>
      </c>
      <c r="J49" s="5">
        <f t="shared" si="4"/>
        <v>10000</v>
      </c>
      <c r="AB49" s="5"/>
      <c r="AC49" s="5"/>
      <c r="AD49" s="5">
        <f t="shared" si="1"/>
        <v>10000</v>
      </c>
    </row>
    <row r="50" spans="1:30" ht="15" hidden="1">
      <c r="A50" s="35" t="s">
        <v>26</v>
      </c>
      <c r="B50" s="33">
        <v>11</v>
      </c>
      <c r="C50" s="41" t="s">
        <v>33</v>
      </c>
      <c r="D50" s="34">
        <v>4222</v>
      </c>
      <c r="E50" s="18" t="s">
        <v>217</v>
      </c>
      <c r="F50" s="19"/>
      <c r="G50" s="5">
        <v>25670.24</v>
      </c>
      <c r="H50" s="5">
        <v>25000</v>
      </c>
      <c r="I50" s="5">
        <v>25000</v>
      </c>
      <c r="J50" s="5">
        <f t="shared" si="4"/>
        <v>25000</v>
      </c>
      <c r="AB50" s="5"/>
      <c r="AC50" s="5"/>
      <c r="AD50" s="5">
        <f t="shared" si="1"/>
        <v>25000</v>
      </c>
    </row>
    <row r="51" spans="1:30" ht="15" hidden="1">
      <c r="A51" s="35" t="s">
        <v>26</v>
      </c>
      <c r="B51" s="33">
        <v>11</v>
      </c>
      <c r="C51" s="41" t="s">
        <v>33</v>
      </c>
      <c r="D51" s="34">
        <v>4223</v>
      </c>
      <c r="E51" s="18" t="s">
        <v>218</v>
      </c>
      <c r="F51" s="19"/>
      <c r="G51" s="5">
        <v>3687.54</v>
      </c>
      <c r="H51" s="5">
        <v>5000</v>
      </c>
      <c r="I51" s="5">
        <v>5000</v>
      </c>
      <c r="J51" s="5">
        <f t="shared" si="4"/>
        <v>5000</v>
      </c>
      <c r="AB51" s="5"/>
      <c r="AC51" s="5"/>
      <c r="AD51" s="5">
        <f t="shared" si="1"/>
        <v>5000</v>
      </c>
    </row>
    <row r="52" spans="1:30" ht="15" hidden="1">
      <c r="A52" s="35" t="s">
        <v>26</v>
      </c>
      <c r="B52" s="33">
        <v>11</v>
      </c>
      <c r="C52" s="41" t="s">
        <v>33</v>
      </c>
      <c r="D52" s="34">
        <v>4227</v>
      </c>
      <c r="E52" s="18" t="s">
        <v>219</v>
      </c>
      <c r="F52" s="19"/>
      <c r="G52" s="5"/>
      <c r="H52" s="5">
        <v>10000</v>
      </c>
      <c r="I52" s="5">
        <v>10000</v>
      </c>
      <c r="J52" s="5">
        <f t="shared" si="4"/>
        <v>10000</v>
      </c>
      <c r="AB52" s="5"/>
      <c r="AC52" s="5"/>
      <c r="AD52" s="5">
        <f t="shared" si="1"/>
        <v>10000</v>
      </c>
    </row>
    <row r="53" spans="1:30" ht="15" hidden="1">
      <c r="A53" s="35" t="s">
        <v>26</v>
      </c>
      <c r="B53" s="33">
        <v>31</v>
      </c>
      <c r="C53" s="41" t="s">
        <v>33</v>
      </c>
      <c r="D53" s="34">
        <v>3211</v>
      </c>
      <c r="E53" s="18" t="s">
        <v>196</v>
      </c>
      <c r="F53" s="19"/>
      <c r="G53" s="53"/>
      <c r="H53" s="5"/>
      <c r="I53" s="5"/>
      <c r="J53" s="48"/>
      <c r="AB53" s="5"/>
      <c r="AC53" s="5"/>
      <c r="AD53" s="5">
        <f t="shared" si="1"/>
        <v>0</v>
      </c>
    </row>
    <row r="54" spans="1:30" ht="15" hidden="1">
      <c r="A54" s="35" t="s">
        <v>26</v>
      </c>
      <c r="B54" s="33">
        <v>31</v>
      </c>
      <c r="C54" s="41" t="s">
        <v>33</v>
      </c>
      <c r="D54" s="34">
        <v>3223</v>
      </c>
      <c r="E54" s="18" t="s">
        <v>201</v>
      </c>
      <c r="F54" s="19"/>
      <c r="G54" s="53"/>
      <c r="H54" s="5"/>
      <c r="I54" s="5"/>
      <c r="J54" s="48"/>
      <c r="AB54" s="5"/>
      <c r="AC54" s="5"/>
      <c r="AD54" s="5">
        <f t="shared" si="1"/>
        <v>0</v>
      </c>
    </row>
    <row r="55" spans="1:30" ht="15" hidden="1">
      <c r="A55" s="35" t="s">
        <v>26</v>
      </c>
      <c r="B55" s="33">
        <v>31</v>
      </c>
      <c r="C55" s="41" t="s">
        <v>33</v>
      </c>
      <c r="D55" s="34">
        <v>3231</v>
      </c>
      <c r="E55" s="18" t="s">
        <v>203</v>
      </c>
      <c r="F55" s="19"/>
      <c r="G55" s="53"/>
      <c r="H55" s="5"/>
      <c r="I55" s="5"/>
      <c r="J55" s="48"/>
      <c r="AB55" s="5"/>
      <c r="AC55" s="5"/>
      <c r="AD55" s="5">
        <f t="shared" si="1"/>
        <v>0</v>
      </c>
    </row>
    <row r="56" spans="1:30" ht="15" hidden="1">
      <c r="A56" s="35" t="s">
        <v>26</v>
      </c>
      <c r="B56" s="33">
        <v>31</v>
      </c>
      <c r="C56" s="41" t="s">
        <v>33</v>
      </c>
      <c r="D56" s="34">
        <v>3233</v>
      </c>
      <c r="E56" s="18" t="s">
        <v>205</v>
      </c>
      <c r="F56" s="19"/>
      <c r="G56" s="53"/>
      <c r="H56" s="5"/>
      <c r="I56" s="5"/>
      <c r="J56" s="48"/>
      <c r="AB56" s="5"/>
      <c r="AC56" s="5"/>
      <c r="AD56" s="5">
        <f t="shared" si="1"/>
        <v>0</v>
      </c>
    </row>
    <row r="57" spans="1:30" ht="15" hidden="1">
      <c r="A57" s="35" t="s">
        <v>26</v>
      </c>
      <c r="B57" s="33">
        <v>31</v>
      </c>
      <c r="C57" s="41" t="s">
        <v>33</v>
      </c>
      <c r="D57" s="34">
        <v>3234</v>
      </c>
      <c r="E57" s="18" t="s">
        <v>206</v>
      </c>
      <c r="F57" s="19"/>
      <c r="G57" s="53"/>
      <c r="H57" s="5"/>
      <c r="I57" s="5"/>
      <c r="J57" s="48"/>
      <c r="AB57" s="5"/>
      <c r="AC57" s="5"/>
      <c r="AD57" s="5">
        <f t="shared" si="1"/>
        <v>0</v>
      </c>
    </row>
    <row r="58" spans="1:30" ht="15" hidden="1">
      <c r="A58" s="35" t="s">
        <v>26</v>
      </c>
      <c r="B58" s="33">
        <v>31</v>
      </c>
      <c r="C58" s="41" t="s">
        <v>33</v>
      </c>
      <c r="D58" s="34">
        <v>3235</v>
      </c>
      <c r="E58" s="18" t="s">
        <v>72</v>
      </c>
      <c r="F58" s="19"/>
      <c r="G58" s="53"/>
      <c r="H58" s="5"/>
      <c r="I58" s="5"/>
      <c r="J58" s="48"/>
      <c r="AB58" s="5"/>
      <c r="AC58" s="5"/>
      <c r="AD58" s="5">
        <f t="shared" si="1"/>
        <v>0</v>
      </c>
    </row>
    <row r="59" spans="1:30" ht="15" hidden="1">
      <c r="A59" s="35" t="s">
        <v>26</v>
      </c>
      <c r="B59" s="33">
        <v>31</v>
      </c>
      <c r="C59" s="41" t="s">
        <v>33</v>
      </c>
      <c r="D59" s="34">
        <v>3237</v>
      </c>
      <c r="E59" s="18" t="s">
        <v>63</v>
      </c>
      <c r="F59" s="19"/>
      <c r="G59" s="53"/>
      <c r="H59" s="5"/>
      <c r="I59" s="5"/>
      <c r="J59" s="48"/>
      <c r="AB59" s="5"/>
      <c r="AC59" s="5"/>
      <c r="AD59" s="5">
        <f t="shared" si="1"/>
        <v>0</v>
      </c>
    </row>
    <row r="60" spans="1:30" ht="30" hidden="1">
      <c r="A60" s="35" t="s">
        <v>26</v>
      </c>
      <c r="B60" s="33">
        <v>31</v>
      </c>
      <c r="C60" s="41" t="s">
        <v>33</v>
      </c>
      <c r="D60" s="34">
        <v>3291</v>
      </c>
      <c r="E60" s="18" t="s">
        <v>195</v>
      </c>
      <c r="F60" s="19"/>
      <c r="G60" s="53"/>
      <c r="H60" s="5"/>
      <c r="I60" s="5"/>
      <c r="J60" s="48"/>
      <c r="AB60" s="5"/>
      <c r="AC60" s="5"/>
      <c r="AD60" s="5">
        <f t="shared" si="1"/>
        <v>0</v>
      </c>
    </row>
    <row r="61" spans="1:30" ht="15" hidden="1">
      <c r="A61" s="35" t="s">
        <v>26</v>
      </c>
      <c r="B61" s="33">
        <v>31</v>
      </c>
      <c r="C61" s="41" t="s">
        <v>33</v>
      </c>
      <c r="D61" s="34">
        <v>3721</v>
      </c>
      <c r="E61" s="18" t="s">
        <v>395</v>
      </c>
      <c r="F61" s="19"/>
      <c r="G61" s="53"/>
      <c r="H61" s="5"/>
      <c r="I61" s="5"/>
      <c r="J61" s="48"/>
      <c r="AB61" s="5"/>
      <c r="AC61" s="5"/>
      <c r="AD61" s="5">
        <f t="shared" si="1"/>
        <v>0</v>
      </c>
    </row>
    <row r="62" spans="1:30" s="16" customFormat="1" ht="60" hidden="1">
      <c r="A62" s="73" t="s">
        <v>97</v>
      </c>
      <c r="B62" s="73"/>
      <c r="C62" s="73"/>
      <c r="D62" s="73"/>
      <c r="E62" s="14" t="s">
        <v>79</v>
      </c>
      <c r="F62" s="15" t="s">
        <v>432</v>
      </c>
      <c r="G62" s="6">
        <f>SUM(G63)</f>
        <v>0</v>
      </c>
      <c r="H62" s="6">
        <f>SUM(H63)</f>
        <v>0</v>
      </c>
      <c r="I62" s="6">
        <f>SUM(I63)</f>
        <v>0</v>
      </c>
      <c r="J62" s="6">
        <f>SUM(J63)</f>
        <v>0</v>
      </c>
      <c r="AB62" s="6">
        <f>SUM(AB63)</f>
        <v>0</v>
      </c>
      <c r="AC62" s="6">
        <f>SUM(AC63)</f>
        <v>0</v>
      </c>
      <c r="AD62" s="6">
        <f t="shared" si="1"/>
        <v>0</v>
      </c>
    </row>
    <row r="63" spans="1:30" ht="15" hidden="1">
      <c r="A63" s="35" t="s">
        <v>97</v>
      </c>
      <c r="B63" s="33">
        <v>11</v>
      </c>
      <c r="C63" s="41" t="s">
        <v>80</v>
      </c>
      <c r="D63" s="34">
        <v>3299</v>
      </c>
      <c r="E63" s="18" t="s">
        <v>211</v>
      </c>
      <c r="F63" s="19"/>
      <c r="G63" s="5"/>
      <c r="H63" s="5"/>
      <c r="I63" s="5"/>
      <c r="J63" s="5"/>
      <c r="AB63" s="5"/>
      <c r="AC63" s="5"/>
      <c r="AD63" s="5">
        <f t="shared" si="1"/>
        <v>0</v>
      </c>
    </row>
    <row r="64" spans="1:30" s="16" customFormat="1" ht="60" hidden="1">
      <c r="A64" s="73" t="s">
        <v>54</v>
      </c>
      <c r="B64" s="73"/>
      <c r="C64" s="73"/>
      <c r="D64" s="73"/>
      <c r="E64" s="14" t="s">
        <v>52</v>
      </c>
      <c r="F64" s="15" t="s">
        <v>432</v>
      </c>
      <c r="G64" s="6">
        <f>SUM(G65:G66)</f>
        <v>0</v>
      </c>
      <c r="H64" s="6">
        <f>SUM(H65:H66)</f>
        <v>0</v>
      </c>
      <c r="I64" s="6">
        <f>SUM(I65:I66)</f>
        <v>0</v>
      </c>
      <c r="J64" s="6">
        <f>SUM(J65:J66)</f>
        <v>0</v>
      </c>
      <c r="AB64" s="6">
        <f>SUM(AB65:AB66)</f>
        <v>0</v>
      </c>
      <c r="AC64" s="6">
        <f>SUM(AC65:AC66)</f>
        <v>0</v>
      </c>
      <c r="AD64" s="6">
        <f t="shared" si="1"/>
        <v>0</v>
      </c>
    </row>
    <row r="65" spans="1:30" ht="15" hidden="1">
      <c r="A65" s="35" t="s">
        <v>54</v>
      </c>
      <c r="B65" s="33">
        <v>11</v>
      </c>
      <c r="C65" s="41" t="s">
        <v>53</v>
      </c>
      <c r="D65" s="34">
        <v>3721</v>
      </c>
      <c r="E65" s="18" t="s">
        <v>214</v>
      </c>
      <c r="F65" s="19"/>
      <c r="G65" s="5"/>
      <c r="H65" s="5"/>
      <c r="I65" s="5"/>
      <c r="J65" s="5"/>
      <c r="AB65" s="5"/>
      <c r="AC65" s="5"/>
      <c r="AD65" s="5">
        <f t="shared" si="1"/>
        <v>0</v>
      </c>
    </row>
    <row r="66" spans="1:30" ht="15" hidden="1">
      <c r="A66" s="35" t="s">
        <v>54</v>
      </c>
      <c r="B66" s="33">
        <v>31</v>
      </c>
      <c r="C66" s="41" t="s">
        <v>53</v>
      </c>
      <c r="D66" s="34">
        <v>3721</v>
      </c>
      <c r="E66" s="18" t="s">
        <v>214</v>
      </c>
      <c r="F66" s="19"/>
      <c r="G66" s="5"/>
      <c r="H66" s="5"/>
      <c r="I66" s="5"/>
      <c r="J66" s="5"/>
      <c r="AB66" s="5"/>
      <c r="AC66" s="5"/>
      <c r="AD66" s="5">
        <f t="shared" si="1"/>
        <v>0</v>
      </c>
    </row>
    <row r="67" spans="1:30" s="16" customFormat="1" ht="60" hidden="1">
      <c r="A67" s="73" t="s">
        <v>67</v>
      </c>
      <c r="B67" s="73"/>
      <c r="C67" s="73"/>
      <c r="D67" s="73"/>
      <c r="E67" s="14" t="s">
        <v>61</v>
      </c>
      <c r="F67" s="15" t="s">
        <v>432</v>
      </c>
      <c r="G67" s="6">
        <f>SUM(G68:G70)</f>
        <v>745964.6699999999</v>
      </c>
      <c r="H67" s="6">
        <f>SUM(H68:H70)</f>
        <v>760000</v>
      </c>
      <c r="I67" s="6">
        <f>SUM(I68:I70)</f>
        <v>760000</v>
      </c>
      <c r="J67" s="6">
        <f>SUM(J68:J70)</f>
        <v>760000</v>
      </c>
      <c r="AB67" s="6">
        <f>SUM(AB68:AB70)</f>
        <v>0</v>
      </c>
      <c r="AC67" s="6">
        <f>SUM(AC68:AC70)</f>
        <v>0</v>
      </c>
      <c r="AD67" s="6">
        <f t="shared" si="1"/>
        <v>760000</v>
      </c>
    </row>
    <row r="68" spans="1:30" s="16" customFormat="1" ht="15.75" hidden="1">
      <c r="A68" s="35" t="s">
        <v>67</v>
      </c>
      <c r="B68" s="33">
        <v>11</v>
      </c>
      <c r="C68" s="41" t="s">
        <v>33</v>
      </c>
      <c r="D68" s="34">
        <v>3232</v>
      </c>
      <c r="E68" s="18" t="s">
        <v>204</v>
      </c>
      <c r="F68" s="19"/>
      <c r="G68" s="5">
        <v>296908.62</v>
      </c>
      <c r="H68" s="5">
        <v>300000</v>
      </c>
      <c r="I68" s="5">
        <v>300000</v>
      </c>
      <c r="J68" s="5">
        <f>I68</f>
        <v>300000</v>
      </c>
      <c r="AB68" s="5"/>
      <c r="AC68" s="5"/>
      <c r="AD68" s="5">
        <f t="shared" si="1"/>
        <v>300000</v>
      </c>
    </row>
    <row r="69" spans="1:30" s="16" customFormat="1" ht="15.75" hidden="1">
      <c r="A69" s="35" t="s">
        <v>67</v>
      </c>
      <c r="B69" s="33">
        <v>11</v>
      </c>
      <c r="C69" s="41" t="s">
        <v>33</v>
      </c>
      <c r="D69" s="34">
        <v>3235</v>
      </c>
      <c r="E69" s="18" t="s">
        <v>72</v>
      </c>
      <c r="F69" s="19"/>
      <c r="G69" s="5">
        <v>398630.72</v>
      </c>
      <c r="H69" s="5">
        <v>400000</v>
      </c>
      <c r="I69" s="5">
        <v>400000</v>
      </c>
      <c r="J69" s="5">
        <f>I69</f>
        <v>400000</v>
      </c>
      <c r="AB69" s="5"/>
      <c r="AC69" s="5"/>
      <c r="AD69" s="5">
        <f t="shared" si="1"/>
        <v>400000</v>
      </c>
    </row>
    <row r="70" spans="1:30" s="16" customFormat="1" ht="15.75" hidden="1">
      <c r="A70" s="35" t="s">
        <v>67</v>
      </c>
      <c r="B70" s="33">
        <v>11</v>
      </c>
      <c r="C70" s="41" t="s">
        <v>33</v>
      </c>
      <c r="D70" s="34">
        <v>3292</v>
      </c>
      <c r="E70" s="18" t="s">
        <v>209</v>
      </c>
      <c r="F70" s="19"/>
      <c r="G70" s="5">
        <v>50425.33</v>
      </c>
      <c r="H70" s="5">
        <v>60000</v>
      </c>
      <c r="I70" s="5">
        <v>60000</v>
      </c>
      <c r="J70" s="5">
        <f>I70</f>
        <v>60000</v>
      </c>
      <c r="AB70" s="5"/>
      <c r="AC70" s="5"/>
      <c r="AD70" s="5">
        <f t="shared" si="1"/>
        <v>60000</v>
      </c>
    </row>
    <row r="71" spans="1:30" s="22" customFormat="1" ht="60" hidden="1">
      <c r="A71" s="73" t="s">
        <v>481</v>
      </c>
      <c r="B71" s="73"/>
      <c r="C71" s="73"/>
      <c r="D71" s="73"/>
      <c r="E71" s="14" t="s">
        <v>62</v>
      </c>
      <c r="F71" s="15" t="s">
        <v>432</v>
      </c>
      <c r="G71" s="6">
        <f>SUM(G72:G75)</f>
        <v>0</v>
      </c>
      <c r="H71" s="6">
        <f>SUM(H72:H75)</f>
        <v>0</v>
      </c>
      <c r="I71" s="6">
        <f>SUM(I72:I75)</f>
        <v>0</v>
      </c>
      <c r="J71" s="6">
        <f>SUM(J72:J75)</f>
        <v>0</v>
      </c>
      <c r="AB71" s="6">
        <f>SUM(AB72:AB75)</f>
        <v>0</v>
      </c>
      <c r="AC71" s="6">
        <f>SUM(AC72:AC75)</f>
        <v>0</v>
      </c>
      <c r="AD71" s="6">
        <f aca="true" t="shared" si="8" ref="AD71:AD134">I71-AB71+AC71</f>
        <v>0</v>
      </c>
    </row>
    <row r="72" spans="1:30" s="21" customFormat="1" ht="15" hidden="1">
      <c r="A72" s="35" t="s">
        <v>68</v>
      </c>
      <c r="B72" s="33">
        <v>11</v>
      </c>
      <c r="C72" s="41" t="s">
        <v>33</v>
      </c>
      <c r="D72" s="34">
        <v>4221</v>
      </c>
      <c r="E72" s="18" t="s">
        <v>216</v>
      </c>
      <c r="F72" s="19"/>
      <c r="G72" s="5"/>
      <c r="H72" s="5"/>
      <c r="I72" s="5"/>
      <c r="J72" s="5"/>
      <c r="AB72" s="5"/>
      <c r="AC72" s="5"/>
      <c r="AD72" s="5">
        <f t="shared" si="8"/>
        <v>0</v>
      </c>
    </row>
    <row r="73" spans="1:30" s="21" customFormat="1" ht="15" hidden="1">
      <c r="A73" s="35" t="s">
        <v>68</v>
      </c>
      <c r="B73" s="33">
        <v>11</v>
      </c>
      <c r="C73" s="41" t="s">
        <v>33</v>
      </c>
      <c r="D73" s="34">
        <v>4222</v>
      </c>
      <c r="E73" s="18" t="s">
        <v>217</v>
      </c>
      <c r="F73" s="19"/>
      <c r="G73" s="5"/>
      <c r="H73" s="5"/>
      <c r="I73" s="5"/>
      <c r="J73" s="5"/>
      <c r="AB73" s="5"/>
      <c r="AC73" s="5"/>
      <c r="AD73" s="5">
        <f t="shared" si="8"/>
        <v>0</v>
      </c>
    </row>
    <row r="74" spans="1:30" s="21" customFormat="1" ht="15" hidden="1">
      <c r="A74" s="35" t="s">
        <v>68</v>
      </c>
      <c r="B74" s="33">
        <v>11</v>
      </c>
      <c r="C74" s="41" t="s">
        <v>33</v>
      </c>
      <c r="D74" s="34">
        <v>4223</v>
      </c>
      <c r="E74" s="18" t="s">
        <v>218</v>
      </c>
      <c r="F74" s="19"/>
      <c r="G74" s="5"/>
      <c r="H74" s="5"/>
      <c r="I74" s="5"/>
      <c r="J74" s="5"/>
      <c r="AB74" s="5"/>
      <c r="AC74" s="5"/>
      <c r="AD74" s="5">
        <f t="shared" si="8"/>
        <v>0</v>
      </c>
    </row>
    <row r="75" spans="1:30" s="21" customFormat="1" ht="15" hidden="1">
      <c r="A75" s="35" t="s">
        <v>68</v>
      </c>
      <c r="B75" s="33">
        <v>11</v>
      </c>
      <c r="C75" s="41" t="s">
        <v>33</v>
      </c>
      <c r="D75" s="34">
        <v>4227</v>
      </c>
      <c r="E75" s="18" t="s">
        <v>219</v>
      </c>
      <c r="F75" s="19"/>
      <c r="G75" s="5"/>
      <c r="H75" s="5"/>
      <c r="I75" s="5"/>
      <c r="J75" s="5"/>
      <c r="AB75" s="5"/>
      <c r="AC75" s="5"/>
      <c r="AD75" s="5">
        <f t="shared" si="8"/>
        <v>0</v>
      </c>
    </row>
    <row r="76" spans="1:30" s="22" customFormat="1" ht="60" hidden="1">
      <c r="A76" s="73" t="s">
        <v>69</v>
      </c>
      <c r="B76" s="73"/>
      <c r="C76" s="73"/>
      <c r="D76" s="73"/>
      <c r="E76" s="14" t="s">
        <v>408</v>
      </c>
      <c r="F76" s="15" t="s">
        <v>432</v>
      </c>
      <c r="G76" s="6">
        <f>SUM(G77:G87)</f>
        <v>1702451.3599999999</v>
      </c>
      <c r="H76" s="6">
        <f>SUM(H77:H87)</f>
        <v>2045000</v>
      </c>
      <c r="I76" s="6">
        <f>SUM(I77:I87)</f>
        <v>1355000</v>
      </c>
      <c r="J76" s="6">
        <f>SUM(J77:J87)</f>
        <v>1355000</v>
      </c>
      <c r="AB76" s="6">
        <f>SUM(AB77:AB87)</f>
        <v>0</v>
      </c>
      <c r="AC76" s="6">
        <f>SUM(AC77:AC87)</f>
        <v>0</v>
      </c>
      <c r="AD76" s="6">
        <f t="shared" si="8"/>
        <v>1355000</v>
      </c>
    </row>
    <row r="77" spans="1:30" s="22" customFormat="1" ht="15.75" hidden="1">
      <c r="A77" s="35" t="s">
        <v>69</v>
      </c>
      <c r="B77" s="33">
        <v>11</v>
      </c>
      <c r="C77" s="41" t="s">
        <v>44</v>
      </c>
      <c r="D77" s="34">
        <v>3224</v>
      </c>
      <c r="E77" s="18" t="s">
        <v>202</v>
      </c>
      <c r="F77" s="19"/>
      <c r="G77" s="5">
        <v>507.44</v>
      </c>
      <c r="H77" s="5">
        <v>5000</v>
      </c>
      <c r="I77" s="5">
        <v>5000</v>
      </c>
      <c r="J77" s="5">
        <f aca="true" t="shared" si="9" ref="J77:J87">I77</f>
        <v>5000</v>
      </c>
      <c r="AB77" s="5"/>
      <c r="AC77" s="5"/>
      <c r="AD77" s="5">
        <f t="shared" si="8"/>
        <v>5000</v>
      </c>
    </row>
    <row r="78" spans="1:30" s="22" customFormat="1" ht="15.75" hidden="1">
      <c r="A78" s="35" t="s">
        <v>69</v>
      </c>
      <c r="B78" s="33">
        <v>11</v>
      </c>
      <c r="C78" s="41" t="s">
        <v>44</v>
      </c>
      <c r="D78" s="34">
        <v>3232</v>
      </c>
      <c r="E78" s="18" t="s">
        <v>204</v>
      </c>
      <c r="F78" s="19"/>
      <c r="G78" s="5">
        <v>94339.25</v>
      </c>
      <c r="H78" s="5">
        <v>100000</v>
      </c>
      <c r="I78" s="5">
        <v>100000</v>
      </c>
      <c r="J78" s="5">
        <f t="shared" si="9"/>
        <v>100000</v>
      </c>
      <c r="AB78" s="5"/>
      <c r="AC78" s="5"/>
      <c r="AD78" s="5">
        <f t="shared" si="8"/>
        <v>100000</v>
      </c>
    </row>
    <row r="79" spans="1:30" s="22" customFormat="1" ht="15.75" hidden="1">
      <c r="A79" s="35" t="s">
        <v>69</v>
      </c>
      <c r="B79" s="33">
        <v>11</v>
      </c>
      <c r="C79" s="41" t="s">
        <v>44</v>
      </c>
      <c r="D79" s="34">
        <v>3235</v>
      </c>
      <c r="E79" s="18" t="s">
        <v>72</v>
      </c>
      <c r="F79" s="19"/>
      <c r="G79" s="5">
        <v>53818.97</v>
      </c>
      <c r="H79" s="5">
        <v>55000</v>
      </c>
      <c r="I79" s="5">
        <v>55000</v>
      </c>
      <c r="J79" s="5">
        <f t="shared" si="9"/>
        <v>55000</v>
      </c>
      <c r="AB79" s="5"/>
      <c r="AC79" s="5"/>
      <c r="AD79" s="5">
        <f t="shared" si="8"/>
        <v>55000</v>
      </c>
    </row>
    <row r="80" spans="1:30" s="22" customFormat="1" ht="15.75" hidden="1">
      <c r="A80" s="35" t="s">
        <v>69</v>
      </c>
      <c r="B80" s="33">
        <v>11</v>
      </c>
      <c r="C80" s="41" t="s">
        <v>44</v>
      </c>
      <c r="D80" s="34">
        <v>3237</v>
      </c>
      <c r="E80" s="18" t="s">
        <v>63</v>
      </c>
      <c r="F80" s="19"/>
      <c r="G80" s="5"/>
      <c r="H80" s="5">
        <v>10000</v>
      </c>
      <c r="I80" s="5">
        <v>10000</v>
      </c>
      <c r="J80" s="5">
        <f t="shared" si="9"/>
        <v>10000</v>
      </c>
      <c r="AB80" s="5"/>
      <c r="AC80" s="5"/>
      <c r="AD80" s="5">
        <f t="shared" si="8"/>
        <v>10000</v>
      </c>
    </row>
    <row r="81" spans="1:30" s="22" customFormat="1" ht="15.75" hidden="1">
      <c r="A81" s="35" t="s">
        <v>69</v>
      </c>
      <c r="B81" s="33">
        <v>11</v>
      </c>
      <c r="C81" s="41" t="s">
        <v>44</v>
      </c>
      <c r="D81" s="34">
        <v>3238</v>
      </c>
      <c r="E81" s="18" t="s">
        <v>208</v>
      </c>
      <c r="F81" s="19"/>
      <c r="G81" s="5">
        <v>1402153.26</v>
      </c>
      <c r="H81" s="5">
        <v>1450000</v>
      </c>
      <c r="I81" s="5">
        <v>1000000</v>
      </c>
      <c r="J81" s="5">
        <f t="shared" si="9"/>
        <v>1000000</v>
      </c>
      <c r="AB81" s="5"/>
      <c r="AC81" s="5"/>
      <c r="AD81" s="5">
        <f t="shared" si="8"/>
        <v>1000000</v>
      </c>
    </row>
    <row r="82" spans="1:30" s="22" customFormat="1" ht="15.75" hidden="1">
      <c r="A82" s="35" t="s">
        <v>69</v>
      </c>
      <c r="B82" s="33">
        <v>11</v>
      </c>
      <c r="C82" s="41" t="s">
        <v>44</v>
      </c>
      <c r="D82" s="34">
        <v>4123</v>
      </c>
      <c r="E82" s="18" t="s">
        <v>220</v>
      </c>
      <c r="F82" s="19"/>
      <c r="G82" s="5">
        <v>61501.68</v>
      </c>
      <c r="H82" s="5">
        <v>300000</v>
      </c>
      <c r="I82" s="5">
        <v>60000</v>
      </c>
      <c r="J82" s="5">
        <f t="shared" si="9"/>
        <v>60000</v>
      </c>
      <c r="AB82" s="5"/>
      <c r="AC82" s="5"/>
      <c r="AD82" s="5">
        <f t="shared" si="8"/>
        <v>60000</v>
      </c>
    </row>
    <row r="83" spans="1:30" s="22" customFormat="1" ht="15.75" hidden="1">
      <c r="A83" s="35" t="s">
        <v>69</v>
      </c>
      <c r="B83" s="33">
        <v>11</v>
      </c>
      <c r="C83" s="41" t="s">
        <v>44</v>
      </c>
      <c r="D83" s="34">
        <v>4126</v>
      </c>
      <c r="E83" s="18" t="s">
        <v>4</v>
      </c>
      <c r="F83" s="19"/>
      <c r="G83" s="5"/>
      <c r="H83" s="5">
        <v>10000</v>
      </c>
      <c r="I83" s="5">
        <v>10000</v>
      </c>
      <c r="J83" s="5">
        <f t="shared" si="9"/>
        <v>10000</v>
      </c>
      <c r="AB83" s="5"/>
      <c r="AC83" s="5"/>
      <c r="AD83" s="5">
        <f t="shared" si="8"/>
        <v>10000</v>
      </c>
    </row>
    <row r="84" spans="1:30" s="22" customFormat="1" ht="15.75" hidden="1">
      <c r="A84" s="35" t="s">
        <v>69</v>
      </c>
      <c r="B84" s="33">
        <v>11</v>
      </c>
      <c r="C84" s="41" t="s">
        <v>44</v>
      </c>
      <c r="D84" s="34">
        <v>4221</v>
      </c>
      <c r="E84" s="18" t="s">
        <v>216</v>
      </c>
      <c r="F84" s="19"/>
      <c r="G84" s="5">
        <v>83113.56</v>
      </c>
      <c r="H84" s="5">
        <v>85000</v>
      </c>
      <c r="I84" s="5">
        <v>85000</v>
      </c>
      <c r="J84" s="5">
        <f t="shared" si="9"/>
        <v>85000</v>
      </c>
      <c r="AB84" s="5"/>
      <c r="AC84" s="5"/>
      <c r="AD84" s="5">
        <f t="shared" si="8"/>
        <v>85000</v>
      </c>
    </row>
    <row r="85" spans="1:30" s="22" customFormat="1" ht="15.75" hidden="1">
      <c r="A85" s="35" t="s">
        <v>69</v>
      </c>
      <c r="B85" s="33">
        <v>11</v>
      </c>
      <c r="C85" s="41" t="s">
        <v>44</v>
      </c>
      <c r="D85" s="34">
        <v>4222</v>
      </c>
      <c r="E85" s="18" t="s">
        <v>217</v>
      </c>
      <c r="F85" s="19"/>
      <c r="G85" s="5">
        <v>2017.2</v>
      </c>
      <c r="H85" s="5">
        <v>5000</v>
      </c>
      <c r="I85" s="5">
        <v>5000</v>
      </c>
      <c r="J85" s="5">
        <f t="shared" si="9"/>
        <v>5000</v>
      </c>
      <c r="AB85" s="5"/>
      <c r="AC85" s="5"/>
      <c r="AD85" s="5">
        <f t="shared" si="8"/>
        <v>5000</v>
      </c>
    </row>
    <row r="86" spans="1:30" s="22" customFormat="1" ht="15.75" hidden="1">
      <c r="A86" s="35" t="s">
        <v>69</v>
      </c>
      <c r="B86" s="33">
        <v>11</v>
      </c>
      <c r="C86" s="41" t="s">
        <v>44</v>
      </c>
      <c r="D86" s="34">
        <v>4225</v>
      </c>
      <c r="E86" s="18" t="s">
        <v>221</v>
      </c>
      <c r="F86" s="19"/>
      <c r="G86" s="5"/>
      <c r="H86" s="5">
        <v>5000</v>
      </c>
      <c r="I86" s="5">
        <v>5000</v>
      </c>
      <c r="J86" s="5">
        <f t="shared" si="9"/>
        <v>5000</v>
      </c>
      <c r="AB86" s="5"/>
      <c r="AC86" s="5"/>
      <c r="AD86" s="5">
        <f t="shared" si="8"/>
        <v>5000</v>
      </c>
    </row>
    <row r="87" spans="1:30" s="22" customFormat="1" ht="15.75" hidden="1">
      <c r="A87" s="35" t="s">
        <v>69</v>
      </c>
      <c r="B87" s="33">
        <v>11</v>
      </c>
      <c r="C87" s="41" t="s">
        <v>44</v>
      </c>
      <c r="D87" s="34">
        <v>4262</v>
      </c>
      <c r="E87" s="18" t="s">
        <v>222</v>
      </c>
      <c r="F87" s="19"/>
      <c r="G87" s="5">
        <v>5000</v>
      </c>
      <c r="H87" s="5">
        <v>20000</v>
      </c>
      <c r="I87" s="5">
        <v>20000</v>
      </c>
      <c r="J87" s="5">
        <f t="shared" si="9"/>
        <v>20000</v>
      </c>
      <c r="AB87" s="5"/>
      <c r="AC87" s="5"/>
      <c r="AD87" s="5">
        <f t="shared" si="8"/>
        <v>20000</v>
      </c>
    </row>
    <row r="88" spans="1:30" s="22" customFormat="1" ht="60" hidden="1">
      <c r="A88" s="73" t="s">
        <v>27</v>
      </c>
      <c r="B88" s="73"/>
      <c r="C88" s="73"/>
      <c r="D88" s="73"/>
      <c r="E88" s="14" t="s">
        <v>60</v>
      </c>
      <c r="F88" s="15" t="s">
        <v>432</v>
      </c>
      <c r="G88" s="6">
        <f>SUM(G89:G93)</f>
        <v>0</v>
      </c>
      <c r="H88" s="6">
        <f>SUM(H89:H93)</f>
        <v>0</v>
      </c>
      <c r="I88" s="6">
        <f>SUM(I89:I93)</f>
        <v>0</v>
      </c>
      <c r="J88" s="6">
        <f>SUM(J89:J93)</f>
        <v>0</v>
      </c>
      <c r="AB88" s="6">
        <f>SUM(AB89:AB93)</f>
        <v>0</v>
      </c>
      <c r="AC88" s="6">
        <f>SUM(AC89:AC93)</f>
        <v>0</v>
      </c>
      <c r="AD88" s="6">
        <f t="shared" si="8"/>
        <v>0</v>
      </c>
    </row>
    <row r="89" spans="1:30" s="21" customFormat="1" ht="15" hidden="1">
      <c r="A89" s="35" t="s">
        <v>27</v>
      </c>
      <c r="B89" s="33">
        <v>11</v>
      </c>
      <c r="C89" s="41" t="s">
        <v>33</v>
      </c>
      <c r="D89" s="34">
        <v>3232</v>
      </c>
      <c r="E89" s="18" t="s">
        <v>204</v>
      </c>
      <c r="F89" s="19"/>
      <c r="G89" s="5"/>
      <c r="H89" s="5"/>
      <c r="I89" s="5"/>
      <c r="J89" s="5"/>
      <c r="AB89" s="5"/>
      <c r="AC89" s="5"/>
      <c r="AD89" s="5">
        <f t="shared" si="8"/>
        <v>0</v>
      </c>
    </row>
    <row r="90" spans="1:30" s="21" customFormat="1" ht="15" hidden="1">
      <c r="A90" s="35" t="s">
        <v>27</v>
      </c>
      <c r="B90" s="33">
        <v>11</v>
      </c>
      <c r="C90" s="41" t="s">
        <v>33</v>
      </c>
      <c r="D90" s="34">
        <v>3237</v>
      </c>
      <c r="E90" s="18" t="s">
        <v>63</v>
      </c>
      <c r="F90" s="19"/>
      <c r="G90" s="5"/>
      <c r="H90" s="5"/>
      <c r="I90" s="5"/>
      <c r="J90" s="5"/>
      <c r="AB90" s="5"/>
      <c r="AC90" s="5"/>
      <c r="AD90" s="5">
        <f t="shared" si="8"/>
        <v>0</v>
      </c>
    </row>
    <row r="91" spans="1:30" s="21" customFormat="1" ht="15" hidden="1">
      <c r="A91" s="35" t="s">
        <v>27</v>
      </c>
      <c r="B91" s="33">
        <v>11</v>
      </c>
      <c r="C91" s="41" t="s">
        <v>33</v>
      </c>
      <c r="D91" s="34">
        <v>4126</v>
      </c>
      <c r="E91" s="18" t="s">
        <v>4</v>
      </c>
      <c r="F91" s="19"/>
      <c r="G91" s="5"/>
      <c r="H91" s="5"/>
      <c r="I91" s="5"/>
      <c r="J91" s="5"/>
      <c r="AB91" s="5"/>
      <c r="AC91" s="5"/>
      <c r="AD91" s="5">
        <f t="shared" si="8"/>
        <v>0</v>
      </c>
    </row>
    <row r="92" spans="1:30" s="21" customFormat="1" ht="15" hidden="1">
      <c r="A92" s="35" t="s">
        <v>27</v>
      </c>
      <c r="B92" s="33">
        <v>11</v>
      </c>
      <c r="C92" s="41" t="s">
        <v>33</v>
      </c>
      <c r="D92" s="34">
        <v>4511</v>
      </c>
      <c r="E92" s="18" t="s">
        <v>223</v>
      </c>
      <c r="F92" s="19"/>
      <c r="G92" s="5"/>
      <c r="H92" s="5"/>
      <c r="I92" s="5"/>
      <c r="J92" s="5"/>
      <c r="AB92" s="5"/>
      <c r="AC92" s="5"/>
      <c r="AD92" s="5">
        <f t="shared" si="8"/>
        <v>0</v>
      </c>
    </row>
    <row r="93" spans="1:30" s="21" customFormat="1" ht="15" hidden="1">
      <c r="A93" s="35" t="s">
        <v>27</v>
      </c>
      <c r="B93" s="33">
        <v>11</v>
      </c>
      <c r="C93" s="41" t="s">
        <v>33</v>
      </c>
      <c r="D93" s="34">
        <v>4521</v>
      </c>
      <c r="E93" s="18" t="s">
        <v>224</v>
      </c>
      <c r="F93" s="19"/>
      <c r="G93" s="5"/>
      <c r="H93" s="5"/>
      <c r="I93" s="5"/>
      <c r="J93" s="5"/>
      <c r="AB93" s="5"/>
      <c r="AC93" s="5"/>
      <c r="AD93" s="5">
        <f t="shared" si="8"/>
        <v>0</v>
      </c>
    </row>
    <row r="94" spans="1:30" s="21" customFormat="1" ht="60" hidden="1">
      <c r="A94" s="73" t="s">
        <v>96</v>
      </c>
      <c r="B94" s="73"/>
      <c r="C94" s="73"/>
      <c r="D94" s="73"/>
      <c r="E94" s="14" t="s">
        <v>73</v>
      </c>
      <c r="F94" s="15" t="s">
        <v>432</v>
      </c>
      <c r="G94" s="6">
        <f>SUM(G95:G98)</f>
        <v>0</v>
      </c>
      <c r="H94" s="6">
        <f>SUM(H95:H98)</f>
        <v>0</v>
      </c>
      <c r="I94" s="6">
        <f>SUM(I95:I98)</f>
        <v>0</v>
      </c>
      <c r="J94" s="6">
        <f>SUM(J95:J98)</f>
        <v>0</v>
      </c>
      <c r="AB94" s="6">
        <f>SUM(AB95:AB98)</f>
        <v>0</v>
      </c>
      <c r="AC94" s="6">
        <f>SUM(AC95:AC98)</f>
        <v>0</v>
      </c>
      <c r="AD94" s="6">
        <f t="shared" si="8"/>
        <v>0</v>
      </c>
    </row>
    <row r="95" spans="1:30" s="21" customFormat="1" ht="15" hidden="1">
      <c r="A95" s="35" t="s">
        <v>96</v>
      </c>
      <c r="B95" s="33">
        <v>11</v>
      </c>
      <c r="C95" s="41" t="s">
        <v>33</v>
      </c>
      <c r="D95" s="34">
        <v>3237</v>
      </c>
      <c r="E95" s="18" t="s">
        <v>63</v>
      </c>
      <c r="F95" s="19"/>
      <c r="G95" s="5"/>
      <c r="H95" s="5"/>
      <c r="I95" s="5"/>
      <c r="J95" s="5"/>
      <c r="AB95" s="5"/>
      <c r="AC95" s="5"/>
      <c r="AD95" s="5">
        <f t="shared" si="8"/>
        <v>0</v>
      </c>
    </row>
    <row r="96" spans="1:30" s="21" customFormat="1" ht="15" hidden="1">
      <c r="A96" s="35" t="s">
        <v>96</v>
      </c>
      <c r="B96" s="33">
        <v>11</v>
      </c>
      <c r="C96" s="41" t="s">
        <v>33</v>
      </c>
      <c r="D96" s="34">
        <v>4126</v>
      </c>
      <c r="E96" s="18" t="s">
        <v>4</v>
      </c>
      <c r="F96" s="19"/>
      <c r="G96" s="5"/>
      <c r="H96" s="5"/>
      <c r="I96" s="5"/>
      <c r="J96" s="5"/>
      <c r="AB96" s="5"/>
      <c r="AC96" s="5"/>
      <c r="AD96" s="5">
        <f t="shared" si="8"/>
        <v>0</v>
      </c>
    </row>
    <row r="97" spans="1:30" s="21" customFormat="1" ht="15" hidden="1">
      <c r="A97" s="35" t="s">
        <v>96</v>
      </c>
      <c r="B97" s="33">
        <v>11</v>
      </c>
      <c r="C97" s="41" t="s">
        <v>33</v>
      </c>
      <c r="D97" s="34">
        <v>4511</v>
      </c>
      <c r="E97" s="18" t="s">
        <v>223</v>
      </c>
      <c r="F97" s="19"/>
      <c r="G97" s="5"/>
      <c r="H97" s="5"/>
      <c r="I97" s="5"/>
      <c r="J97" s="5"/>
      <c r="AB97" s="5"/>
      <c r="AC97" s="5"/>
      <c r="AD97" s="5">
        <f t="shared" si="8"/>
        <v>0</v>
      </c>
    </row>
    <row r="98" spans="1:30" s="21" customFormat="1" ht="15" hidden="1">
      <c r="A98" s="35" t="s">
        <v>96</v>
      </c>
      <c r="B98" s="33">
        <v>11</v>
      </c>
      <c r="C98" s="41" t="s">
        <v>33</v>
      </c>
      <c r="D98" s="34">
        <v>4521</v>
      </c>
      <c r="E98" s="18" t="s">
        <v>224</v>
      </c>
      <c r="F98" s="19"/>
      <c r="G98" s="5"/>
      <c r="H98" s="5"/>
      <c r="I98" s="5"/>
      <c r="J98" s="5"/>
      <c r="AB98" s="5"/>
      <c r="AC98" s="5"/>
      <c r="AD98" s="5">
        <f t="shared" si="8"/>
        <v>0</v>
      </c>
    </row>
    <row r="99" spans="1:30" s="21" customFormat="1" ht="60" hidden="1">
      <c r="A99" s="73" t="s">
        <v>140</v>
      </c>
      <c r="B99" s="73"/>
      <c r="C99" s="73"/>
      <c r="D99" s="73"/>
      <c r="E99" s="14" t="s">
        <v>135</v>
      </c>
      <c r="F99" s="15" t="s">
        <v>432</v>
      </c>
      <c r="G99" s="6">
        <f>SUM(G100:G103)</f>
        <v>26407.4</v>
      </c>
      <c r="H99" s="6">
        <f>SUM(H100:H103)</f>
        <v>30000</v>
      </c>
      <c r="I99" s="6">
        <f>SUM(I100:I103)</f>
        <v>30000</v>
      </c>
      <c r="J99" s="6">
        <f>SUM(J100:J103)</f>
        <v>30000</v>
      </c>
      <c r="AB99" s="6">
        <f>SUM(AB100:AB103)</f>
        <v>0</v>
      </c>
      <c r="AC99" s="6">
        <f>SUM(AC100:AC103)</f>
        <v>0</v>
      </c>
      <c r="AD99" s="6">
        <f t="shared" si="8"/>
        <v>30000</v>
      </c>
    </row>
    <row r="100" spans="1:30" s="21" customFormat="1" ht="15" hidden="1">
      <c r="A100" s="35" t="s">
        <v>140</v>
      </c>
      <c r="B100" s="33">
        <v>11</v>
      </c>
      <c r="C100" s="41" t="s">
        <v>33</v>
      </c>
      <c r="D100" s="34">
        <v>3121</v>
      </c>
      <c r="E100" s="18" t="s">
        <v>225</v>
      </c>
      <c r="F100" s="19"/>
      <c r="G100" s="5"/>
      <c r="H100" s="5"/>
      <c r="I100" s="5"/>
      <c r="J100" s="5">
        <f>I100</f>
        <v>0</v>
      </c>
      <c r="AB100" s="5"/>
      <c r="AC100" s="5"/>
      <c r="AD100" s="5">
        <f t="shared" si="8"/>
        <v>0</v>
      </c>
    </row>
    <row r="101" spans="1:30" s="21" customFormat="1" ht="15" hidden="1">
      <c r="A101" s="35" t="s">
        <v>140</v>
      </c>
      <c r="B101" s="33">
        <v>11</v>
      </c>
      <c r="C101" s="41" t="s">
        <v>33</v>
      </c>
      <c r="D101" s="34">
        <v>3299</v>
      </c>
      <c r="E101" s="18" t="s">
        <v>211</v>
      </c>
      <c r="F101" s="19"/>
      <c r="G101" s="5">
        <v>19500</v>
      </c>
      <c r="H101" s="5">
        <v>20000</v>
      </c>
      <c r="I101" s="5">
        <v>20000</v>
      </c>
      <c r="J101" s="5">
        <f>I101</f>
        <v>20000</v>
      </c>
      <c r="AB101" s="5"/>
      <c r="AC101" s="5"/>
      <c r="AD101" s="5">
        <f t="shared" si="8"/>
        <v>20000</v>
      </c>
    </row>
    <row r="102" spans="1:30" s="21" customFormat="1" ht="15" hidden="1">
      <c r="A102" s="35" t="s">
        <v>140</v>
      </c>
      <c r="B102" s="33">
        <v>11</v>
      </c>
      <c r="C102" s="41" t="s">
        <v>33</v>
      </c>
      <c r="D102" s="34">
        <v>3433</v>
      </c>
      <c r="E102" s="18" t="s">
        <v>212</v>
      </c>
      <c r="F102" s="19"/>
      <c r="G102" s="5">
        <v>6907.4</v>
      </c>
      <c r="H102" s="5">
        <v>10000</v>
      </c>
      <c r="I102" s="5">
        <v>10000</v>
      </c>
      <c r="J102" s="5">
        <f>I102</f>
        <v>10000</v>
      </c>
      <c r="AB102" s="5"/>
      <c r="AC102" s="5"/>
      <c r="AD102" s="5">
        <f t="shared" si="8"/>
        <v>10000</v>
      </c>
    </row>
    <row r="103" spans="1:30" s="21" customFormat="1" ht="15" hidden="1">
      <c r="A103" s="35" t="s">
        <v>140</v>
      </c>
      <c r="B103" s="33">
        <v>11</v>
      </c>
      <c r="C103" s="41" t="s">
        <v>44</v>
      </c>
      <c r="D103" s="34">
        <v>3859</v>
      </c>
      <c r="E103" s="18" t="s">
        <v>455</v>
      </c>
      <c r="F103" s="19"/>
      <c r="G103" s="5"/>
      <c r="H103" s="5"/>
      <c r="I103" s="5"/>
      <c r="J103" s="5"/>
      <c r="AB103" s="5"/>
      <c r="AC103" s="5"/>
      <c r="AD103" s="5">
        <f t="shared" si="8"/>
        <v>0</v>
      </c>
    </row>
    <row r="104" spans="1:30" s="22" customFormat="1" ht="60" hidden="1">
      <c r="A104" s="73" t="s">
        <v>95</v>
      </c>
      <c r="B104" s="73"/>
      <c r="C104" s="73"/>
      <c r="D104" s="73"/>
      <c r="E104" s="14" t="s">
        <v>74</v>
      </c>
      <c r="F104" s="15" t="s">
        <v>432</v>
      </c>
      <c r="G104" s="6">
        <f>SUM(G105)</f>
        <v>0</v>
      </c>
      <c r="H104" s="6">
        <f>SUM(H105)</f>
        <v>0</v>
      </c>
      <c r="I104" s="6">
        <f>SUM(I105)</f>
        <v>0</v>
      </c>
      <c r="J104" s="6">
        <f>SUM(J105)</f>
        <v>0</v>
      </c>
      <c r="AB104" s="6">
        <f>SUM(AB105)</f>
        <v>0</v>
      </c>
      <c r="AC104" s="6">
        <f>SUM(AC105)</f>
        <v>0</v>
      </c>
      <c r="AD104" s="6">
        <f t="shared" si="8"/>
        <v>0</v>
      </c>
    </row>
    <row r="105" spans="1:30" s="21" customFormat="1" ht="15" hidden="1">
      <c r="A105" s="35" t="s">
        <v>95</v>
      </c>
      <c r="B105" s="33">
        <v>11</v>
      </c>
      <c r="C105" s="41" t="s">
        <v>33</v>
      </c>
      <c r="D105" s="34">
        <v>3232</v>
      </c>
      <c r="E105" s="18" t="s">
        <v>204</v>
      </c>
      <c r="F105" s="19"/>
      <c r="G105" s="5"/>
      <c r="H105" s="5"/>
      <c r="I105" s="5"/>
      <c r="J105" s="5"/>
      <c r="AB105" s="5"/>
      <c r="AC105" s="5"/>
      <c r="AD105" s="5">
        <f t="shared" si="8"/>
        <v>0</v>
      </c>
    </row>
    <row r="106" spans="1:30" s="22" customFormat="1" ht="43.5" customHeight="1" hidden="1">
      <c r="A106" s="73" t="s">
        <v>471</v>
      </c>
      <c r="B106" s="75"/>
      <c r="C106" s="75"/>
      <c r="D106" s="75"/>
      <c r="E106" s="14" t="s">
        <v>394</v>
      </c>
      <c r="F106" s="15" t="s">
        <v>432</v>
      </c>
      <c r="G106" s="6">
        <f>SUM(G107:G111)</f>
        <v>186135.29</v>
      </c>
      <c r="H106" s="6">
        <f>SUM(H107:H111)</f>
        <v>300000</v>
      </c>
      <c r="I106" s="6">
        <f>SUM(I107:I111)</f>
        <v>200000</v>
      </c>
      <c r="J106" s="6">
        <f>SUM(J107:J111)</f>
        <v>200000</v>
      </c>
      <c r="AB106" s="6">
        <f>SUM(AB107:AB111)</f>
        <v>0</v>
      </c>
      <c r="AC106" s="6">
        <f>SUM(AC107:AC111)</f>
        <v>0</v>
      </c>
      <c r="AD106" s="6">
        <f t="shared" si="8"/>
        <v>200000</v>
      </c>
    </row>
    <row r="107" spans="1:30" s="21" customFormat="1" ht="15" hidden="1">
      <c r="A107" s="35" t="s">
        <v>471</v>
      </c>
      <c r="B107" s="33">
        <v>11</v>
      </c>
      <c r="C107" s="41" t="s">
        <v>44</v>
      </c>
      <c r="D107" s="34">
        <v>3232</v>
      </c>
      <c r="E107" s="18" t="s">
        <v>204</v>
      </c>
      <c r="F107" s="19"/>
      <c r="G107" s="5">
        <v>186135.29</v>
      </c>
      <c r="H107" s="5">
        <v>200000</v>
      </c>
      <c r="I107" s="5">
        <v>200000</v>
      </c>
      <c r="J107" s="5">
        <f>I107</f>
        <v>200000</v>
      </c>
      <c r="AB107" s="5"/>
      <c r="AC107" s="5"/>
      <c r="AD107" s="5">
        <f t="shared" si="8"/>
        <v>200000</v>
      </c>
    </row>
    <row r="108" spans="1:30" s="21" customFormat="1" ht="15" hidden="1">
      <c r="A108" s="35" t="s">
        <v>471</v>
      </c>
      <c r="B108" s="33">
        <v>11</v>
      </c>
      <c r="C108" s="41" t="s">
        <v>44</v>
      </c>
      <c r="D108" s="34">
        <v>3237</v>
      </c>
      <c r="E108" s="18" t="s">
        <v>63</v>
      </c>
      <c r="F108" s="19"/>
      <c r="G108" s="5"/>
      <c r="H108" s="5"/>
      <c r="I108" s="5"/>
      <c r="J108" s="5">
        <f>I108</f>
        <v>0</v>
      </c>
      <c r="AB108" s="5"/>
      <c r="AC108" s="5"/>
      <c r="AD108" s="5">
        <f t="shared" si="8"/>
        <v>0</v>
      </c>
    </row>
    <row r="109" spans="1:30" s="21" customFormat="1" ht="15" hidden="1">
      <c r="A109" s="35" t="s">
        <v>471</v>
      </c>
      <c r="B109" s="33">
        <v>11</v>
      </c>
      <c r="C109" s="41" t="s">
        <v>44</v>
      </c>
      <c r="D109" s="34">
        <v>4126</v>
      </c>
      <c r="E109" s="18" t="s">
        <v>4</v>
      </c>
      <c r="F109" s="19"/>
      <c r="G109" s="5"/>
      <c r="H109" s="5"/>
      <c r="I109" s="5"/>
      <c r="J109" s="5">
        <f>I109</f>
        <v>0</v>
      </c>
      <c r="AB109" s="5"/>
      <c r="AC109" s="5"/>
      <c r="AD109" s="5">
        <f t="shared" si="8"/>
        <v>0</v>
      </c>
    </row>
    <row r="110" spans="1:30" s="21" customFormat="1" ht="15" hidden="1">
      <c r="A110" s="35" t="s">
        <v>471</v>
      </c>
      <c r="B110" s="33">
        <v>11</v>
      </c>
      <c r="C110" s="41" t="s">
        <v>44</v>
      </c>
      <c r="D110" s="34">
        <v>4511</v>
      </c>
      <c r="E110" s="18" t="s">
        <v>223</v>
      </c>
      <c r="F110" s="19"/>
      <c r="G110" s="5"/>
      <c r="H110" s="5">
        <v>50000</v>
      </c>
      <c r="I110" s="5"/>
      <c r="J110" s="5">
        <f>I110</f>
        <v>0</v>
      </c>
      <c r="AB110" s="5"/>
      <c r="AC110" s="5"/>
      <c r="AD110" s="5">
        <f t="shared" si="8"/>
        <v>0</v>
      </c>
    </row>
    <row r="111" spans="1:30" s="21" customFormat="1" ht="15" hidden="1">
      <c r="A111" s="35" t="s">
        <v>471</v>
      </c>
      <c r="B111" s="33">
        <v>11</v>
      </c>
      <c r="C111" s="41" t="s">
        <v>44</v>
      </c>
      <c r="D111" s="34">
        <v>4521</v>
      </c>
      <c r="E111" s="18" t="s">
        <v>224</v>
      </c>
      <c r="F111" s="19"/>
      <c r="G111" s="5"/>
      <c r="H111" s="5">
        <v>50000</v>
      </c>
      <c r="I111" s="5"/>
      <c r="J111" s="5">
        <f>I111</f>
        <v>0</v>
      </c>
      <c r="AB111" s="5"/>
      <c r="AC111" s="5"/>
      <c r="AD111" s="5">
        <f t="shared" si="8"/>
        <v>0</v>
      </c>
    </row>
    <row r="112" spans="1:30" s="23" customFormat="1" ht="15.75" hidden="1">
      <c r="A112" s="78" t="s">
        <v>93</v>
      </c>
      <c r="B112" s="78"/>
      <c r="C112" s="78"/>
      <c r="D112" s="78"/>
      <c r="E112" s="78"/>
      <c r="F112" s="78"/>
      <c r="G112" s="7">
        <f>G113+G175+G282+G357</f>
        <v>95862830.36999999</v>
      </c>
      <c r="H112" s="7">
        <f>H113+H175+H282+H357</f>
        <v>147329015</v>
      </c>
      <c r="I112" s="7">
        <f>I113+I175+I282+I357</f>
        <v>81402000</v>
      </c>
      <c r="J112" s="7">
        <f>J113+J175+J282+J357</f>
        <v>81402000</v>
      </c>
      <c r="AB112" s="7">
        <f>AB113+AB175+AB282+AB357</f>
        <v>52200000</v>
      </c>
      <c r="AC112" s="7">
        <f>AC113+AC175+AC282+AC357</f>
        <v>0</v>
      </c>
      <c r="AD112" s="7">
        <f t="shared" si="8"/>
        <v>29202000</v>
      </c>
    </row>
    <row r="113" spans="1:30" ht="15.75" hidden="1">
      <c r="A113" s="77" t="s">
        <v>20</v>
      </c>
      <c r="B113" s="77"/>
      <c r="C113" s="77"/>
      <c r="D113" s="77"/>
      <c r="E113" s="77"/>
      <c r="F113" s="77"/>
      <c r="G113" s="3">
        <f>G114+G117+G119+G121+G125+G128+G131+G136+G138+G141+G146+G149+G151+G156+G158+G160+G163+G166+G133+G170+G173</f>
        <v>25035790.109999996</v>
      </c>
      <c r="H113" s="3">
        <f>H114+H117+H119+H121+H125+H128+H131+H136+H138+H141+H146+H149+H151+H156+H158+H160+H163+H166+H133+H170+H173</f>
        <v>61209015</v>
      </c>
      <c r="I113" s="3">
        <f>I114+I117+I119+I121+I125+I128+I131+I136+I138+I141+I146+I149+I151+I156+I158+I160+I163+I166+I133+I170+I173</f>
        <v>23175000</v>
      </c>
      <c r="J113" s="3">
        <f>J114+J117+J119+J121+J125+J128+J131+J136+J138+J141+J146+J149+J151+J156+J158+J160+J163+J166+J133+J170+J173</f>
        <v>23175000</v>
      </c>
      <c r="AB113" s="3">
        <f>AB114+AB117+AB119+AB121+AB125+AB128+AB131+AB136+AB138+AB141+AB146+AB149+AB151+AB156+AB158+AB160+AB163+AB166+AB133+AB170+AB173</f>
        <v>0</v>
      </c>
      <c r="AC113" s="3">
        <f>AC114+AC117+AC119+AC121+AC125+AC128+AC131+AC136+AC138+AC141+AC146+AC149+AC151+AC156+AC158+AC160+AC163+AC166+AC133+AC170+AC173</f>
        <v>0</v>
      </c>
      <c r="AD113" s="3">
        <f t="shared" si="8"/>
        <v>23175000</v>
      </c>
    </row>
    <row r="114" spans="1:30" s="16" customFormat="1" ht="63" hidden="1">
      <c r="A114" s="73" t="s">
        <v>116</v>
      </c>
      <c r="B114" s="73"/>
      <c r="C114" s="73"/>
      <c r="D114" s="73"/>
      <c r="E114" s="14" t="s">
        <v>437</v>
      </c>
      <c r="F114" s="15" t="s">
        <v>427</v>
      </c>
      <c r="G114" s="6">
        <f>SUM(G115:G116)</f>
        <v>215845.02</v>
      </c>
      <c r="H114" s="6">
        <f>SUM(H115:H116)</f>
        <v>11750000</v>
      </c>
      <c r="I114" s="6">
        <f>SUM(I115:I116)</f>
        <v>2750000</v>
      </c>
      <c r="J114" s="6">
        <f>SUM(J115:J116)</f>
        <v>2750000</v>
      </c>
      <c r="AB114" s="6">
        <f>SUM(AB115:AB116)</f>
        <v>0</v>
      </c>
      <c r="AC114" s="6">
        <f>SUM(AC115:AC116)</f>
        <v>0</v>
      </c>
      <c r="AD114" s="6">
        <f t="shared" si="8"/>
        <v>2750000</v>
      </c>
    </row>
    <row r="115" spans="1:30" s="20" customFormat="1" ht="15" hidden="1">
      <c r="A115" s="35" t="s">
        <v>116</v>
      </c>
      <c r="B115" s="33">
        <v>11</v>
      </c>
      <c r="C115" s="41" t="s">
        <v>40</v>
      </c>
      <c r="D115" s="34">
        <v>3811</v>
      </c>
      <c r="E115" s="18" t="s">
        <v>228</v>
      </c>
      <c r="F115" s="52"/>
      <c r="G115" s="50"/>
      <c r="H115" s="50">
        <v>5000000</v>
      </c>
      <c r="I115" s="5">
        <v>0</v>
      </c>
      <c r="J115" s="50"/>
      <c r="AB115" s="5"/>
      <c r="AC115" s="5"/>
      <c r="AD115" s="5">
        <f t="shared" si="8"/>
        <v>0</v>
      </c>
    </row>
    <row r="116" spans="1:30" s="21" customFormat="1" ht="15" hidden="1">
      <c r="A116" s="35" t="s">
        <v>116</v>
      </c>
      <c r="B116" s="33">
        <v>11</v>
      </c>
      <c r="C116" s="41" t="s">
        <v>40</v>
      </c>
      <c r="D116" s="34">
        <v>3821</v>
      </c>
      <c r="E116" s="18" t="s">
        <v>65</v>
      </c>
      <c r="F116" s="19"/>
      <c r="G116" s="5">
        <v>215845.02</v>
      </c>
      <c r="H116" s="5">
        <v>6750000</v>
      </c>
      <c r="I116" s="5">
        <v>2750000</v>
      </c>
      <c r="J116" s="5">
        <f>I116</f>
        <v>2750000</v>
      </c>
      <c r="AB116" s="5"/>
      <c r="AC116" s="5"/>
      <c r="AD116" s="5">
        <f t="shared" si="8"/>
        <v>2750000</v>
      </c>
    </row>
    <row r="117" spans="1:30" ht="60" hidden="1">
      <c r="A117" s="73" t="s">
        <v>370</v>
      </c>
      <c r="B117" s="75"/>
      <c r="C117" s="75"/>
      <c r="D117" s="75"/>
      <c r="E117" s="14" t="s">
        <v>438</v>
      </c>
      <c r="F117" s="15" t="s">
        <v>427</v>
      </c>
      <c r="G117" s="6">
        <f>SUM(G118)</f>
        <v>0</v>
      </c>
      <c r="H117" s="6">
        <f>SUM(H118)</f>
        <v>0</v>
      </c>
      <c r="I117" s="6">
        <f>SUM(I118)</f>
        <v>0</v>
      </c>
      <c r="J117" s="6">
        <f>SUM(J118)</f>
        <v>0</v>
      </c>
      <c r="AB117" s="6">
        <f>SUM(AB118)</f>
        <v>0</v>
      </c>
      <c r="AC117" s="6">
        <f>SUM(AC118)</f>
        <v>0</v>
      </c>
      <c r="AD117" s="6">
        <f t="shared" si="8"/>
        <v>0</v>
      </c>
    </row>
    <row r="118" spans="1:30" ht="45" hidden="1">
      <c r="A118" s="35" t="s">
        <v>370</v>
      </c>
      <c r="B118" s="33">
        <v>11</v>
      </c>
      <c r="C118" s="42" t="s">
        <v>40</v>
      </c>
      <c r="D118" s="34">
        <v>3861</v>
      </c>
      <c r="E118" s="18" t="s">
        <v>487</v>
      </c>
      <c r="F118" s="19"/>
      <c r="G118" s="5"/>
      <c r="H118" s="5"/>
      <c r="I118" s="5"/>
      <c r="J118" s="5">
        <f>I118</f>
        <v>0</v>
      </c>
      <c r="AB118" s="5"/>
      <c r="AC118" s="5"/>
      <c r="AD118" s="5">
        <f t="shared" si="8"/>
        <v>0</v>
      </c>
    </row>
    <row r="119" spans="1:30" s="16" customFormat="1" ht="63" hidden="1">
      <c r="A119" s="73" t="s">
        <v>254</v>
      </c>
      <c r="B119" s="73"/>
      <c r="C119" s="73"/>
      <c r="D119" s="73"/>
      <c r="E119" s="14" t="s">
        <v>146</v>
      </c>
      <c r="F119" s="15" t="s">
        <v>427</v>
      </c>
      <c r="G119" s="6">
        <f>SUM(G120)</f>
        <v>51000</v>
      </c>
      <c r="H119" s="6">
        <f>SUM(H120)</f>
        <v>5250000</v>
      </c>
      <c r="I119" s="6">
        <f>SUM(I120)</f>
        <v>0</v>
      </c>
      <c r="J119" s="6">
        <f>SUM(J120)</f>
        <v>0</v>
      </c>
      <c r="AB119" s="6">
        <f>SUM(AB120)</f>
        <v>0</v>
      </c>
      <c r="AC119" s="6">
        <f>SUM(AC120)</f>
        <v>0</v>
      </c>
      <c r="AD119" s="6">
        <f t="shared" si="8"/>
        <v>0</v>
      </c>
    </row>
    <row r="120" spans="1:30" ht="45" hidden="1">
      <c r="A120" s="35" t="s">
        <v>254</v>
      </c>
      <c r="B120" s="33">
        <v>11</v>
      </c>
      <c r="C120" s="42" t="s">
        <v>40</v>
      </c>
      <c r="D120" s="34">
        <v>3861</v>
      </c>
      <c r="E120" s="18" t="s">
        <v>487</v>
      </c>
      <c r="F120" s="19"/>
      <c r="G120" s="5">
        <v>51000</v>
      </c>
      <c r="H120" s="5">
        <v>5250000</v>
      </c>
      <c r="I120" s="50">
        <v>0</v>
      </c>
      <c r="J120" s="5">
        <f>I120</f>
        <v>0</v>
      </c>
      <c r="AB120" s="50">
        <v>0</v>
      </c>
      <c r="AC120" s="50">
        <v>0</v>
      </c>
      <c r="AD120" s="50">
        <f t="shared" si="8"/>
        <v>0</v>
      </c>
    </row>
    <row r="121" spans="1:30" s="16" customFormat="1" ht="45" hidden="1">
      <c r="A121" s="73" t="s">
        <v>255</v>
      </c>
      <c r="B121" s="73"/>
      <c r="C121" s="73"/>
      <c r="D121" s="73"/>
      <c r="E121" s="14" t="s">
        <v>439</v>
      </c>
      <c r="F121" s="15" t="s">
        <v>433</v>
      </c>
      <c r="G121" s="6">
        <f>SUM(G122:G124)</f>
        <v>0</v>
      </c>
      <c r="H121" s="6">
        <f>SUM(H122:H124)</f>
        <v>0</v>
      </c>
      <c r="I121" s="6">
        <f>SUM(I122:I124)</f>
        <v>0</v>
      </c>
      <c r="J121" s="6">
        <f>SUM(J122:J124)</f>
        <v>0</v>
      </c>
      <c r="AB121" s="6">
        <f>SUM(AB122:AB124)</f>
        <v>0</v>
      </c>
      <c r="AC121" s="6">
        <f>SUM(AC122:AC124)</f>
        <v>0</v>
      </c>
      <c r="AD121" s="6">
        <f t="shared" si="8"/>
        <v>0</v>
      </c>
    </row>
    <row r="122" spans="1:30" ht="15" hidden="1">
      <c r="A122" s="35" t="s">
        <v>255</v>
      </c>
      <c r="B122" s="33">
        <v>11</v>
      </c>
      <c r="C122" s="42" t="s">
        <v>40</v>
      </c>
      <c r="D122" s="34">
        <v>3233</v>
      </c>
      <c r="E122" s="18" t="s">
        <v>205</v>
      </c>
      <c r="F122" s="19"/>
      <c r="G122" s="5"/>
      <c r="H122" s="5"/>
      <c r="I122" s="5"/>
      <c r="J122" s="5">
        <f>I122</f>
        <v>0</v>
      </c>
      <c r="AB122" s="5"/>
      <c r="AC122" s="5"/>
      <c r="AD122" s="5">
        <f t="shared" si="8"/>
        <v>0</v>
      </c>
    </row>
    <row r="123" spans="1:30" ht="15" hidden="1">
      <c r="A123" s="35" t="s">
        <v>255</v>
      </c>
      <c r="B123" s="33">
        <v>11</v>
      </c>
      <c r="C123" s="42" t="s">
        <v>40</v>
      </c>
      <c r="D123" s="34">
        <v>3237</v>
      </c>
      <c r="E123" s="18" t="s">
        <v>63</v>
      </c>
      <c r="F123" s="19"/>
      <c r="G123" s="5"/>
      <c r="H123" s="5"/>
      <c r="I123" s="5"/>
      <c r="J123" s="5">
        <f>I123</f>
        <v>0</v>
      </c>
      <c r="AB123" s="5"/>
      <c r="AC123" s="5"/>
      <c r="AD123" s="5">
        <f t="shared" si="8"/>
        <v>0</v>
      </c>
    </row>
    <row r="124" spans="1:30" ht="30" hidden="1">
      <c r="A124" s="35" t="s">
        <v>255</v>
      </c>
      <c r="B124" s="33">
        <v>11</v>
      </c>
      <c r="C124" s="42" t="s">
        <v>40</v>
      </c>
      <c r="D124" s="34">
        <v>3512</v>
      </c>
      <c r="E124" s="18" t="s">
        <v>227</v>
      </c>
      <c r="F124" s="19"/>
      <c r="G124" s="5"/>
      <c r="H124" s="5"/>
      <c r="I124" s="5"/>
      <c r="J124" s="5"/>
      <c r="AB124" s="5"/>
      <c r="AC124" s="5"/>
      <c r="AD124" s="5">
        <f t="shared" si="8"/>
        <v>0</v>
      </c>
    </row>
    <row r="125" spans="1:30" s="16" customFormat="1" ht="60" hidden="1">
      <c r="A125" s="73" t="s">
        <v>256</v>
      </c>
      <c r="B125" s="73"/>
      <c r="C125" s="73"/>
      <c r="D125" s="73"/>
      <c r="E125" s="14" t="s">
        <v>143</v>
      </c>
      <c r="F125" s="15" t="s">
        <v>427</v>
      </c>
      <c r="G125" s="6">
        <f>SUM(G126:G127)</f>
        <v>9199743</v>
      </c>
      <c r="H125" s="6">
        <f>SUM(H126:H127)</f>
        <v>9000000</v>
      </c>
      <c r="I125" s="6">
        <f>SUM(I126:I127)</f>
        <v>5000000</v>
      </c>
      <c r="J125" s="6">
        <f>SUM(J126:J127)</f>
        <v>5000000</v>
      </c>
      <c r="AB125" s="6">
        <f>SUM(AB126:AB127)</f>
        <v>0</v>
      </c>
      <c r="AC125" s="6">
        <f>SUM(AC126:AC127)</f>
        <v>0</v>
      </c>
      <c r="AD125" s="6">
        <f t="shared" si="8"/>
        <v>5000000</v>
      </c>
    </row>
    <row r="126" spans="1:30" ht="15" hidden="1">
      <c r="A126" s="35" t="s">
        <v>256</v>
      </c>
      <c r="B126" s="33">
        <v>11</v>
      </c>
      <c r="C126" s="42" t="s">
        <v>40</v>
      </c>
      <c r="D126" s="34">
        <v>3811</v>
      </c>
      <c r="E126" s="18" t="s">
        <v>228</v>
      </c>
      <c r="F126" s="19"/>
      <c r="G126" s="5">
        <v>9199743</v>
      </c>
      <c r="H126" s="5">
        <v>9000000</v>
      </c>
      <c r="I126" s="5">
        <v>5000000</v>
      </c>
      <c r="J126" s="5">
        <f>I126</f>
        <v>5000000</v>
      </c>
      <c r="AB126" s="5"/>
      <c r="AC126" s="5"/>
      <c r="AD126" s="5">
        <f t="shared" si="8"/>
        <v>5000000</v>
      </c>
    </row>
    <row r="127" spans="1:30" ht="15" hidden="1">
      <c r="A127" s="35" t="s">
        <v>256</v>
      </c>
      <c r="B127" s="33">
        <v>11</v>
      </c>
      <c r="C127" s="42" t="s">
        <v>40</v>
      </c>
      <c r="D127" s="34">
        <v>3821</v>
      </c>
      <c r="E127" s="18" t="s">
        <v>65</v>
      </c>
      <c r="F127" s="19"/>
      <c r="G127" s="5"/>
      <c r="H127" s="5"/>
      <c r="I127" s="5"/>
      <c r="J127" s="5"/>
      <c r="AB127" s="5"/>
      <c r="AC127" s="5"/>
      <c r="AD127" s="5">
        <f t="shared" si="8"/>
        <v>0</v>
      </c>
    </row>
    <row r="128" spans="1:30" s="16" customFormat="1" ht="60" hidden="1">
      <c r="A128" s="73" t="s">
        <v>257</v>
      </c>
      <c r="B128" s="73"/>
      <c r="C128" s="73"/>
      <c r="D128" s="73"/>
      <c r="E128" s="14" t="s">
        <v>440</v>
      </c>
      <c r="F128" s="15" t="s">
        <v>427</v>
      </c>
      <c r="G128" s="6">
        <f>SUM(G129:G130)</f>
        <v>0</v>
      </c>
      <c r="H128" s="6">
        <f>SUM(H129:H130)</f>
        <v>0</v>
      </c>
      <c r="I128" s="6">
        <f>SUM(I129:I130)</f>
        <v>0</v>
      </c>
      <c r="J128" s="6">
        <f>SUM(J129:J130)</f>
        <v>0</v>
      </c>
      <c r="AB128" s="6">
        <f>SUM(AB129:AB130)</f>
        <v>0</v>
      </c>
      <c r="AC128" s="6">
        <f>SUM(AC129:AC130)</f>
        <v>0</v>
      </c>
      <c r="AD128" s="6">
        <f t="shared" si="8"/>
        <v>0</v>
      </c>
    </row>
    <row r="129" spans="1:30" ht="15" hidden="1">
      <c r="A129" s="35" t="s">
        <v>257</v>
      </c>
      <c r="B129" s="33">
        <v>11</v>
      </c>
      <c r="C129" s="42" t="s">
        <v>40</v>
      </c>
      <c r="D129" s="34">
        <v>3811</v>
      </c>
      <c r="E129" s="18" t="s">
        <v>228</v>
      </c>
      <c r="F129" s="19"/>
      <c r="G129" s="5"/>
      <c r="H129" s="5"/>
      <c r="I129" s="5"/>
      <c r="J129" s="5"/>
      <c r="AB129" s="5"/>
      <c r="AC129" s="5"/>
      <c r="AD129" s="5">
        <f t="shared" si="8"/>
        <v>0</v>
      </c>
    </row>
    <row r="130" spans="1:30" ht="15" hidden="1">
      <c r="A130" s="35" t="s">
        <v>257</v>
      </c>
      <c r="B130" s="33">
        <v>11</v>
      </c>
      <c r="C130" s="42" t="s">
        <v>40</v>
      </c>
      <c r="D130" s="34">
        <v>3821</v>
      </c>
      <c r="E130" s="18" t="s">
        <v>65</v>
      </c>
      <c r="F130" s="19"/>
      <c r="G130" s="5"/>
      <c r="H130" s="5"/>
      <c r="I130" s="5"/>
      <c r="J130" s="5"/>
      <c r="AB130" s="5"/>
      <c r="AC130" s="5"/>
      <c r="AD130" s="5">
        <f t="shared" si="8"/>
        <v>0</v>
      </c>
    </row>
    <row r="131" spans="1:30" s="16" customFormat="1" ht="60" hidden="1">
      <c r="A131" s="73" t="s">
        <v>258</v>
      </c>
      <c r="B131" s="73"/>
      <c r="C131" s="73"/>
      <c r="D131" s="73"/>
      <c r="E131" s="14" t="s">
        <v>5</v>
      </c>
      <c r="F131" s="15" t="s">
        <v>427</v>
      </c>
      <c r="G131" s="6">
        <f>SUM(G132)</f>
        <v>0</v>
      </c>
      <c r="H131" s="6">
        <f>SUM(H132)</f>
        <v>0</v>
      </c>
      <c r="I131" s="6">
        <f>SUM(I132)</f>
        <v>0</v>
      </c>
      <c r="J131" s="6">
        <f>SUM(J132)</f>
        <v>0</v>
      </c>
      <c r="AB131" s="6">
        <f>SUM(AB132)</f>
        <v>0</v>
      </c>
      <c r="AC131" s="6">
        <f>SUM(AC132)</f>
        <v>0</v>
      </c>
      <c r="AD131" s="6">
        <f t="shared" si="8"/>
        <v>0</v>
      </c>
    </row>
    <row r="132" spans="1:30" ht="15" hidden="1">
      <c r="A132" s="35" t="s">
        <v>258</v>
      </c>
      <c r="B132" s="33">
        <v>11</v>
      </c>
      <c r="C132" s="42" t="s">
        <v>40</v>
      </c>
      <c r="D132" s="34">
        <v>3821</v>
      </c>
      <c r="E132" s="18" t="s">
        <v>65</v>
      </c>
      <c r="F132" s="19"/>
      <c r="G132" s="5"/>
      <c r="H132" s="5"/>
      <c r="I132" s="5"/>
      <c r="J132" s="5">
        <f>I132</f>
        <v>0</v>
      </c>
      <c r="AB132" s="5"/>
      <c r="AC132" s="5"/>
      <c r="AD132" s="5">
        <f t="shared" si="8"/>
        <v>0</v>
      </c>
    </row>
    <row r="133" spans="1:30" s="22" customFormat="1" ht="60" hidden="1">
      <c r="A133" s="73" t="s">
        <v>125</v>
      </c>
      <c r="B133" s="73"/>
      <c r="C133" s="73"/>
      <c r="D133" s="73"/>
      <c r="E133" s="14" t="s">
        <v>109</v>
      </c>
      <c r="F133" s="15" t="s">
        <v>427</v>
      </c>
      <c r="G133" s="6">
        <f>SUM(G134:G135)</f>
        <v>565776.9</v>
      </c>
      <c r="H133" s="6">
        <f>SUM(H134:H135)</f>
        <v>17549015</v>
      </c>
      <c r="I133" s="6">
        <f>SUM(I134:I135)</f>
        <v>5500000</v>
      </c>
      <c r="J133" s="6">
        <f>SUM(J134:J135)</f>
        <v>5500000</v>
      </c>
      <c r="AB133" s="6">
        <f>SUM(AB134:AB135)</f>
        <v>0</v>
      </c>
      <c r="AC133" s="6">
        <f>SUM(AC134:AC135)</f>
        <v>0</v>
      </c>
      <c r="AD133" s="6">
        <f t="shared" si="8"/>
        <v>5500000</v>
      </c>
    </row>
    <row r="134" spans="1:30" s="21" customFormat="1" ht="15" hidden="1">
      <c r="A134" s="35" t="s">
        <v>125</v>
      </c>
      <c r="B134" s="33">
        <v>11</v>
      </c>
      <c r="C134" s="42" t="s">
        <v>40</v>
      </c>
      <c r="D134" s="34">
        <v>3811</v>
      </c>
      <c r="E134" s="18" t="s">
        <v>228</v>
      </c>
      <c r="F134" s="19"/>
      <c r="G134" s="5"/>
      <c r="H134" s="5">
        <v>2279015</v>
      </c>
      <c r="I134" s="5">
        <v>2000000</v>
      </c>
      <c r="J134" s="5">
        <f>I134</f>
        <v>2000000</v>
      </c>
      <c r="AB134" s="5"/>
      <c r="AC134" s="5"/>
      <c r="AD134" s="5">
        <f t="shared" si="8"/>
        <v>2000000</v>
      </c>
    </row>
    <row r="135" spans="1:30" s="21" customFormat="1" ht="15" hidden="1">
      <c r="A135" s="35" t="s">
        <v>125</v>
      </c>
      <c r="B135" s="33">
        <v>11</v>
      </c>
      <c r="C135" s="42" t="s">
        <v>40</v>
      </c>
      <c r="D135" s="36">
        <v>3821</v>
      </c>
      <c r="E135" s="18" t="s">
        <v>65</v>
      </c>
      <c r="F135" s="19"/>
      <c r="G135" s="5">
        <v>565776.9</v>
      </c>
      <c r="H135" s="5">
        <v>15270000</v>
      </c>
      <c r="I135" s="5">
        <v>3500000</v>
      </c>
      <c r="J135" s="5">
        <f>I135</f>
        <v>3500000</v>
      </c>
      <c r="AB135" s="5"/>
      <c r="AC135" s="5"/>
      <c r="AD135" s="5">
        <f aca="true" t="shared" si="10" ref="AD135:AD198">I135-AB135+AC135</f>
        <v>3500000</v>
      </c>
    </row>
    <row r="136" spans="1:30" s="16" customFormat="1" ht="60" hidden="1">
      <c r="A136" s="73" t="s">
        <v>137</v>
      </c>
      <c r="B136" s="73"/>
      <c r="C136" s="73"/>
      <c r="D136" s="73"/>
      <c r="E136" s="14" t="s">
        <v>441</v>
      </c>
      <c r="F136" s="15" t="s">
        <v>427</v>
      </c>
      <c r="G136" s="6">
        <f>SUM(G137)</f>
        <v>0</v>
      </c>
      <c r="H136" s="6">
        <f>SUM(H137)</f>
        <v>0</v>
      </c>
      <c r="I136" s="6">
        <f>SUM(I137)</f>
        <v>0</v>
      </c>
      <c r="J136" s="6">
        <f>SUM(J137)</f>
        <v>0</v>
      </c>
      <c r="AB136" s="6">
        <f>SUM(AB137)</f>
        <v>0</v>
      </c>
      <c r="AC136" s="6">
        <f>SUM(AC137)</f>
        <v>0</v>
      </c>
      <c r="AD136" s="6">
        <f t="shared" si="10"/>
        <v>0</v>
      </c>
    </row>
    <row r="137" spans="1:30" ht="15" hidden="1">
      <c r="A137" s="35" t="s">
        <v>137</v>
      </c>
      <c r="B137" s="33">
        <v>11</v>
      </c>
      <c r="C137" s="42" t="s">
        <v>40</v>
      </c>
      <c r="D137" s="34">
        <v>3821</v>
      </c>
      <c r="E137" s="18" t="s">
        <v>65</v>
      </c>
      <c r="F137" s="19"/>
      <c r="G137" s="5"/>
      <c r="H137" s="5"/>
      <c r="I137" s="5"/>
      <c r="J137" s="5">
        <f>I137</f>
        <v>0</v>
      </c>
      <c r="AB137" s="5"/>
      <c r="AC137" s="5"/>
      <c r="AD137" s="5">
        <f t="shared" si="10"/>
        <v>0</v>
      </c>
    </row>
    <row r="138" spans="1:30" ht="60" hidden="1">
      <c r="A138" s="73" t="s">
        <v>259</v>
      </c>
      <c r="B138" s="73"/>
      <c r="C138" s="73"/>
      <c r="D138" s="73"/>
      <c r="E138" s="14" t="s">
        <v>23</v>
      </c>
      <c r="F138" s="15" t="s">
        <v>427</v>
      </c>
      <c r="G138" s="6">
        <f>SUM(G139:G140)</f>
        <v>12303573.94</v>
      </c>
      <c r="H138" s="6">
        <f>SUM(H139:H140)</f>
        <v>13000000</v>
      </c>
      <c r="I138" s="6">
        <f>SUM(I139:I140)</f>
        <v>6000000</v>
      </c>
      <c r="J138" s="6">
        <f>SUM(J139:J140)</f>
        <v>6000000</v>
      </c>
      <c r="AB138" s="6">
        <f>SUM(AB139:AB140)</f>
        <v>0</v>
      </c>
      <c r="AC138" s="6">
        <f>SUM(AC139:AC140)</f>
        <v>0</v>
      </c>
      <c r="AD138" s="6">
        <f t="shared" si="10"/>
        <v>6000000</v>
      </c>
    </row>
    <row r="139" spans="1:30" ht="15" hidden="1">
      <c r="A139" s="35" t="s">
        <v>259</v>
      </c>
      <c r="B139" s="33">
        <v>11</v>
      </c>
      <c r="C139" s="42" t="s">
        <v>40</v>
      </c>
      <c r="D139" s="36">
        <v>3811</v>
      </c>
      <c r="E139" s="18" t="s">
        <v>228</v>
      </c>
      <c r="F139" s="19"/>
      <c r="G139" s="5">
        <v>12000000</v>
      </c>
      <c r="H139" s="5">
        <v>13000000</v>
      </c>
      <c r="I139" s="5">
        <v>6000000</v>
      </c>
      <c r="J139" s="5">
        <f>I139</f>
        <v>6000000</v>
      </c>
      <c r="AB139" s="5"/>
      <c r="AC139" s="5"/>
      <c r="AD139" s="5">
        <f t="shared" si="10"/>
        <v>6000000</v>
      </c>
    </row>
    <row r="140" spans="1:30" s="11" customFormat="1" ht="15" hidden="1">
      <c r="A140" s="35" t="s">
        <v>259</v>
      </c>
      <c r="B140" s="33">
        <v>11</v>
      </c>
      <c r="C140" s="42" t="s">
        <v>40</v>
      </c>
      <c r="D140" s="36">
        <v>3821</v>
      </c>
      <c r="E140" s="18" t="s">
        <v>65</v>
      </c>
      <c r="F140" s="19"/>
      <c r="G140" s="5">
        <v>303573.94</v>
      </c>
      <c r="H140" s="5"/>
      <c r="I140" s="5"/>
      <c r="J140" s="5">
        <f>I140</f>
        <v>0</v>
      </c>
      <c r="AB140" s="5"/>
      <c r="AC140" s="5"/>
      <c r="AD140" s="5">
        <f t="shared" si="10"/>
        <v>0</v>
      </c>
    </row>
    <row r="141" spans="1:30" s="4" customFormat="1" ht="60" hidden="1">
      <c r="A141" s="73" t="s">
        <v>117</v>
      </c>
      <c r="B141" s="73"/>
      <c r="C141" s="73"/>
      <c r="D141" s="73"/>
      <c r="E141" s="14" t="s">
        <v>442</v>
      </c>
      <c r="F141" s="15" t="s">
        <v>427</v>
      </c>
      <c r="G141" s="6">
        <f>SUM(G142:G145)</f>
        <v>0</v>
      </c>
      <c r="H141" s="6">
        <f>SUM(H142:H145)</f>
        <v>0</v>
      </c>
      <c r="I141" s="6">
        <f>SUM(I142:I145)</f>
        <v>0</v>
      </c>
      <c r="J141" s="6">
        <f>SUM(J142:J145)</f>
        <v>0</v>
      </c>
      <c r="AB141" s="6">
        <f>SUM(AB142:AB145)</f>
        <v>0</v>
      </c>
      <c r="AC141" s="6">
        <f>SUM(AC142:AC145)</f>
        <v>0</v>
      </c>
      <c r="AD141" s="6">
        <f t="shared" si="10"/>
        <v>0</v>
      </c>
    </row>
    <row r="142" spans="1:30" ht="15" hidden="1">
      <c r="A142" s="35" t="s">
        <v>117</v>
      </c>
      <c r="B142" s="33">
        <v>11</v>
      </c>
      <c r="C142" s="42" t="s">
        <v>40</v>
      </c>
      <c r="D142" s="34">
        <v>3239</v>
      </c>
      <c r="E142" s="18" t="s">
        <v>71</v>
      </c>
      <c r="F142" s="19"/>
      <c r="G142" s="5"/>
      <c r="H142" s="5"/>
      <c r="I142" s="5"/>
      <c r="J142" s="5"/>
      <c r="AB142" s="5"/>
      <c r="AC142" s="5"/>
      <c r="AD142" s="5">
        <f t="shared" si="10"/>
        <v>0</v>
      </c>
    </row>
    <row r="143" spans="1:30" ht="15" hidden="1">
      <c r="A143" s="35" t="s">
        <v>117</v>
      </c>
      <c r="B143" s="33">
        <v>11</v>
      </c>
      <c r="C143" s="42" t="s">
        <v>40</v>
      </c>
      <c r="D143" s="34">
        <v>3299</v>
      </c>
      <c r="E143" s="18" t="s">
        <v>211</v>
      </c>
      <c r="F143" s="19"/>
      <c r="G143" s="5"/>
      <c r="H143" s="5"/>
      <c r="I143" s="5"/>
      <c r="J143" s="5"/>
      <c r="AB143" s="5"/>
      <c r="AC143" s="5"/>
      <c r="AD143" s="5">
        <f t="shared" si="10"/>
        <v>0</v>
      </c>
    </row>
    <row r="144" spans="1:30" ht="15" hidden="1">
      <c r="A144" s="35" t="s">
        <v>117</v>
      </c>
      <c r="B144" s="33">
        <v>11</v>
      </c>
      <c r="C144" s="42" t="s">
        <v>40</v>
      </c>
      <c r="D144" s="34">
        <v>3631</v>
      </c>
      <c r="E144" s="18" t="s">
        <v>396</v>
      </c>
      <c r="F144" s="19"/>
      <c r="G144" s="5"/>
      <c r="H144" s="5"/>
      <c r="I144" s="5"/>
      <c r="J144" s="5">
        <f>I144</f>
        <v>0</v>
      </c>
      <c r="AB144" s="5"/>
      <c r="AC144" s="5"/>
      <c r="AD144" s="5">
        <f t="shared" si="10"/>
        <v>0</v>
      </c>
    </row>
    <row r="145" spans="1:30" ht="15" hidden="1">
      <c r="A145" s="35" t="s">
        <v>117</v>
      </c>
      <c r="B145" s="33">
        <v>11</v>
      </c>
      <c r="C145" s="42" t="s">
        <v>40</v>
      </c>
      <c r="D145" s="34">
        <v>3632</v>
      </c>
      <c r="E145" s="18" t="s">
        <v>413</v>
      </c>
      <c r="F145" s="19"/>
      <c r="G145" s="5"/>
      <c r="H145" s="5"/>
      <c r="I145" s="5"/>
      <c r="J145" s="5">
        <f>I145</f>
        <v>0</v>
      </c>
      <c r="AB145" s="5"/>
      <c r="AC145" s="5"/>
      <c r="AD145" s="5">
        <f t="shared" si="10"/>
        <v>0</v>
      </c>
    </row>
    <row r="146" spans="1:30" s="16" customFormat="1" ht="60" hidden="1">
      <c r="A146" s="73" t="s">
        <v>55</v>
      </c>
      <c r="B146" s="73"/>
      <c r="C146" s="73"/>
      <c r="D146" s="73"/>
      <c r="E146" s="14" t="s">
        <v>47</v>
      </c>
      <c r="F146" s="15" t="s">
        <v>427</v>
      </c>
      <c r="G146" s="6">
        <f>SUM(G147:G148)</f>
        <v>65023.34</v>
      </c>
      <c r="H146" s="6">
        <f>SUM(H147:H148)</f>
        <v>100000</v>
      </c>
      <c r="I146" s="6">
        <f>SUM(I147:I148)</f>
        <v>65000</v>
      </c>
      <c r="J146" s="6">
        <f>SUM(J147:J148)</f>
        <v>65000</v>
      </c>
      <c r="AB146" s="6">
        <f>SUM(AB147:AB148)</f>
        <v>0</v>
      </c>
      <c r="AC146" s="6">
        <f>SUM(AC147:AC148)</f>
        <v>0</v>
      </c>
      <c r="AD146" s="6">
        <f t="shared" si="10"/>
        <v>65000</v>
      </c>
    </row>
    <row r="147" spans="1:30" ht="15" hidden="1">
      <c r="A147" s="35" t="s">
        <v>55</v>
      </c>
      <c r="B147" s="33">
        <v>11</v>
      </c>
      <c r="C147" s="42" t="s">
        <v>40</v>
      </c>
      <c r="D147" s="34">
        <v>3237</v>
      </c>
      <c r="E147" s="18" t="s">
        <v>63</v>
      </c>
      <c r="F147" s="19"/>
      <c r="G147" s="5"/>
      <c r="H147" s="5">
        <v>100000</v>
      </c>
      <c r="I147" s="5">
        <v>65000</v>
      </c>
      <c r="J147" s="5">
        <f>I147</f>
        <v>65000</v>
      </c>
      <c r="AB147" s="5"/>
      <c r="AC147" s="5"/>
      <c r="AD147" s="5">
        <f t="shared" si="10"/>
        <v>65000</v>
      </c>
    </row>
    <row r="148" spans="1:30" ht="30" hidden="1">
      <c r="A148" s="35" t="s">
        <v>55</v>
      </c>
      <c r="B148" s="33">
        <v>11</v>
      </c>
      <c r="C148" s="42" t="s">
        <v>40</v>
      </c>
      <c r="D148" s="34">
        <v>3291</v>
      </c>
      <c r="E148" s="18" t="s">
        <v>195</v>
      </c>
      <c r="F148" s="19"/>
      <c r="G148" s="5">
        <v>65023.34</v>
      </c>
      <c r="H148" s="5"/>
      <c r="I148" s="5"/>
      <c r="J148" s="5">
        <f>I148</f>
        <v>0</v>
      </c>
      <c r="AB148" s="5"/>
      <c r="AC148" s="5"/>
      <c r="AD148" s="5">
        <f t="shared" si="10"/>
        <v>0</v>
      </c>
    </row>
    <row r="149" spans="1:30" s="22" customFormat="1" ht="60" hidden="1">
      <c r="A149" s="73" t="s">
        <v>94</v>
      </c>
      <c r="B149" s="73"/>
      <c r="C149" s="73"/>
      <c r="D149" s="73"/>
      <c r="E149" s="14" t="s">
        <v>76</v>
      </c>
      <c r="F149" s="15" t="s">
        <v>427</v>
      </c>
      <c r="G149" s="6">
        <f>SUM(G150)</f>
        <v>1559600</v>
      </c>
      <c r="H149" s="6">
        <f>SUM(H150)</f>
        <v>1500000</v>
      </c>
      <c r="I149" s="6">
        <f>SUM(I150)</f>
        <v>1500000</v>
      </c>
      <c r="J149" s="6">
        <f>SUM(J150)</f>
        <v>1500000</v>
      </c>
      <c r="AB149" s="6">
        <f>SUM(AB150)</f>
        <v>0</v>
      </c>
      <c r="AC149" s="6">
        <f>SUM(AC150)</f>
        <v>0</v>
      </c>
      <c r="AD149" s="6">
        <f t="shared" si="10"/>
        <v>1500000</v>
      </c>
    </row>
    <row r="150" spans="1:30" ht="15" hidden="1">
      <c r="A150" s="35" t="s">
        <v>94</v>
      </c>
      <c r="B150" s="33">
        <v>11</v>
      </c>
      <c r="C150" s="42" t="s">
        <v>40</v>
      </c>
      <c r="D150" s="34">
        <v>3721</v>
      </c>
      <c r="E150" s="18" t="s">
        <v>214</v>
      </c>
      <c r="F150" s="19"/>
      <c r="G150" s="5">
        <v>1559600</v>
      </c>
      <c r="H150" s="5">
        <v>1500000</v>
      </c>
      <c r="I150" s="5">
        <v>1500000</v>
      </c>
      <c r="J150" s="5">
        <f>I150</f>
        <v>1500000</v>
      </c>
      <c r="AB150" s="5"/>
      <c r="AC150" s="5"/>
      <c r="AD150" s="5">
        <f t="shared" si="10"/>
        <v>1500000</v>
      </c>
    </row>
    <row r="151" spans="1:30" ht="45" hidden="1">
      <c r="A151" s="73" t="s">
        <v>118</v>
      </c>
      <c r="B151" s="73"/>
      <c r="C151" s="73"/>
      <c r="D151" s="73"/>
      <c r="E151" s="14" t="s">
        <v>445</v>
      </c>
      <c r="F151" s="15" t="s">
        <v>433</v>
      </c>
      <c r="G151" s="6">
        <f>SUM(G152:G155)</f>
        <v>0</v>
      </c>
      <c r="H151" s="6">
        <f>SUM(H152:H155)</f>
        <v>0</v>
      </c>
      <c r="I151" s="6">
        <f>SUM(I152:I155)</f>
        <v>0</v>
      </c>
      <c r="J151" s="6">
        <f>SUM(J152:J155)</f>
        <v>0</v>
      </c>
      <c r="AB151" s="6">
        <f>SUM(AB152:AB155)</f>
        <v>0</v>
      </c>
      <c r="AC151" s="6">
        <f>SUM(AC152:AC155)</f>
        <v>0</v>
      </c>
      <c r="AD151" s="6">
        <f t="shared" si="10"/>
        <v>0</v>
      </c>
    </row>
    <row r="152" spans="1:30" ht="15" hidden="1">
      <c r="A152" s="35" t="s">
        <v>118</v>
      </c>
      <c r="B152" s="33">
        <v>11</v>
      </c>
      <c r="C152" s="42" t="s">
        <v>44</v>
      </c>
      <c r="D152" s="34">
        <v>3233</v>
      </c>
      <c r="E152" s="18" t="s">
        <v>205</v>
      </c>
      <c r="F152" s="19"/>
      <c r="G152" s="5"/>
      <c r="H152" s="5"/>
      <c r="I152" s="5"/>
      <c r="J152" s="5">
        <f>I152</f>
        <v>0</v>
      </c>
      <c r="AB152" s="5"/>
      <c r="AC152" s="5"/>
      <c r="AD152" s="5">
        <f t="shared" si="10"/>
        <v>0</v>
      </c>
    </row>
    <row r="153" spans="1:30" ht="15" hidden="1">
      <c r="A153" s="35" t="s">
        <v>118</v>
      </c>
      <c r="B153" s="33">
        <v>11</v>
      </c>
      <c r="C153" s="42" t="s">
        <v>44</v>
      </c>
      <c r="D153" s="34">
        <v>3237</v>
      </c>
      <c r="E153" s="18" t="s">
        <v>63</v>
      </c>
      <c r="F153" s="19"/>
      <c r="G153" s="5"/>
      <c r="H153" s="5"/>
      <c r="I153" s="5"/>
      <c r="J153" s="5">
        <f>I153</f>
        <v>0</v>
      </c>
      <c r="AB153" s="5"/>
      <c r="AC153" s="5"/>
      <c r="AD153" s="5">
        <f t="shared" si="10"/>
        <v>0</v>
      </c>
    </row>
    <row r="154" spans="1:30" ht="30" hidden="1">
      <c r="A154" s="35" t="s">
        <v>118</v>
      </c>
      <c r="B154" s="33">
        <v>12</v>
      </c>
      <c r="C154" s="42" t="s">
        <v>44</v>
      </c>
      <c r="D154" s="36">
        <v>3621</v>
      </c>
      <c r="E154" s="18" t="s">
        <v>510</v>
      </c>
      <c r="F154" s="19"/>
      <c r="G154" s="5"/>
      <c r="H154" s="5"/>
      <c r="I154" s="5"/>
      <c r="J154" s="5">
        <f>I154</f>
        <v>0</v>
      </c>
      <c r="AB154" s="5"/>
      <c r="AC154" s="5"/>
      <c r="AD154" s="5">
        <f t="shared" si="10"/>
        <v>0</v>
      </c>
    </row>
    <row r="155" spans="1:30" s="21" customFormat="1" ht="30" hidden="1">
      <c r="A155" s="35" t="s">
        <v>118</v>
      </c>
      <c r="B155" s="33">
        <v>51</v>
      </c>
      <c r="C155" s="42" t="s">
        <v>44</v>
      </c>
      <c r="D155" s="36">
        <v>3621</v>
      </c>
      <c r="E155" s="18" t="s">
        <v>510</v>
      </c>
      <c r="F155" s="19"/>
      <c r="G155" s="53"/>
      <c r="H155" s="5"/>
      <c r="I155" s="5"/>
      <c r="J155" s="48"/>
      <c r="AB155" s="5"/>
      <c r="AC155" s="5"/>
      <c r="AD155" s="5">
        <f t="shared" si="10"/>
        <v>0</v>
      </c>
    </row>
    <row r="156" spans="1:30" s="16" customFormat="1" ht="60" hidden="1">
      <c r="A156" s="73" t="s">
        <v>119</v>
      </c>
      <c r="B156" s="73"/>
      <c r="C156" s="73"/>
      <c r="D156" s="73"/>
      <c r="E156" s="14" t="s">
        <v>104</v>
      </c>
      <c r="F156" s="15" t="s">
        <v>427</v>
      </c>
      <c r="G156" s="6">
        <f>SUM(G157)</f>
        <v>810000</v>
      </c>
      <c r="H156" s="6">
        <f>SUM(H157)</f>
        <v>810000</v>
      </c>
      <c r="I156" s="6">
        <f>SUM(I157)</f>
        <v>810000</v>
      </c>
      <c r="J156" s="6">
        <f>SUM(J157)</f>
        <v>810000</v>
      </c>
      <c r="AB156" s="6">
        <f>SUM(AB157)</f>
        <v>0</v>
      </c>
      <c r="AC156" s="6">
        <f>SUM(AC157)</f>
        <v>0</v>
      </c>
      <c r="AD156" s="6">
        <f t="shared" si="10"/>
        <v>810000</v>
      </c>
    </row>
    <row r="157" spans="1:30" ht="15" hidden="1">
      <c r="A157" s="35" t="s">
        <v>119</v>
      </c>
      <c r="B157" s="33">
        <v>11</v>
      </c>
      <c r="C157" s="42" t="s">
        <v>40</v>
      </c>
      <c r="D157" s="36">
        <v>3811</v>
      </c>
      <c r="E157" s="18" t="s">
        <v>228</v>
      </c>
      <c r="F157" s="19"/>
      <c r="G157" s="5">
        <v>810000</v>
      </c>
      <c r="H157" s="5">
        <v>810000</v>
      </c>
      <c r="I157" s="5">
        <v>810000</v>
      </c>
      <c r="J157" s="5">
        <f>I157</f>
        <v>810000</v>
      </c>
      <c r="AB157" s="5"/>
      <c r="AC157" s="5"/>
      <c r="AD157" s="5">
        <f t="shared" si="10"/>
        <v>810000</v>
      </c>
    </row>
    <row r="158" spans="1:30" s="16" customFormat="1" ht="60" hidden="1">
      <c r="A158" s="73" t="s">
        <v>260</v>
      </c>
      <c r="B158" s="73"/>
      <c r="C158" s="73"/>
      <c r="D158" s="73"/>
      <c r="E158" s="14" t="s">
        <v>105</v>
      </c>
      <c r="F158" s="15" t="s">
        <v>427</v>
      </c>
      <c r="G158" s="6">
        <f>SUM(G159)</f>
        <v>40398.58</v>
      </c>
      <c r="H158" s="6">
        <f>SUM(H159)</f>
        <v>0</v>
      </c>
      <c r="I158" s="6">
        <f>SUM(I159)</f>
        <v>0</v>
      </c>
      <c r="J158" s="6">
        <f>SUM(J159)</f>
        <v>0</v>
      </c>
      <c r="AB158" s="6">
        <f>SUM(AB159)</f>
        <v>0</v>
      </c>
      <c r="AC158" s="6">
        <f>SUM(AC159)</f>
        <v>0</v>
      </c>
      <c r="AD158" s="6">
        <f t="shared" si="10"/>
        <v>0</v>
      </c>
    </row>
    <row r="159" spans="1:30" ht="30" hidden="1">
      <c r="A159" s="35" t="s">
        <v>260</v>
      </c>
      <c r="B159" s="33">
        <v>11</v>
      </c>
      <c r="C159" s="42" t="s">
        <v>40</v>
      </c>
      <c r="D159" s="36">
        <v>3522</v>
      </c>
      <c r="E159" s="18" t="s">
        <v>226</v>
      </c>
      <c r="F159" s="19"/>
      <c r="G159" s="5">
        <v>40398.58</v>
      </c>
      <c r="H159" s="5"/>
      <c r="I159" s="5"/>
      <c r="J159" s="5">
        <f>I159</f>
        <v>0</v>
      </c>
      <c r="AB159" s="5"/>
      <c r="AC159" s="5"/>
      <c r="AD159" s="5">
        <f t="shared" si="10"/>
        <v>0</v>
      </c>
    </row>
    <row r="160" spans="1:30" ht="60" hidden="1">
      <c r="A160" s="73" t="s">
        <v>144</v>
      </c>
      <c r="B160" s="73"/>
      <c r="C160" s="73"/>
      <c r="D160" s="73"/>
      <c r="E160" s="14" t="s">
        <v>130</v>
      </c>
      <c r="F160" s="15" t="s">
        <v>427</v>
      </c>
      <c r="G160" s="6">
        <f>SUM(G161:G162)</f>
        <v>25248.24</v>
      </c>
      <c r="H160" s="6">
        <f>SUM(H161:H162)</f>
        <v>0</v>
      </c>
      <c r="I160" s="6">
        <f>SUM(I161:I162)</f>
        <v>0</v>
      </c>
      <c r="J160" s="6">
        <f>SUM(J161:J162)</f>
        <v>0</v>
      </c>
      <c r="AB160" s="6">
        <f>SUM(AB161:AB162)</f>
        <v>0</v>
      </c>
      <c r="AC160" s="6">
        <f>SUM(AC161:AC162)</f>
        <v>0</v>
      </c>
      <c r="AD160" s="6">
        <f t="shared" si="10"/>
        <v>0</v>
      </c>
    </row>
    <row r="161" spans="1:30" ht="15" hidden="1">
      <c r="A161" s="35" t="s">
        <v>144</v>
      </c>
      <c r="B161" s="33">
        <v>11</v>
      </c>
      <c r="C161" s="42" t="s">
        <v>40</v>
      </c>
      <c r="D161" s="36">
        <v>3237</v>
      </c>
      <c r="E161" s="18" t="s">
        <v>63</v>
      </c>
      <c r="F161" s="19"/>
      <c r="G161" s="5">
        <v>25248.24</v>
      </c>
      <c r="H161" s="5"/>
      <c r="I161" s="5"/>
      <c r="J161" s="5">
        <f>I161</f>
        <v>0</v>
      </c>
      <c r="AB161" s="5"/>
      <c r="AC161" s="5"/>
      <c r="AD161" s="5">
        <f t="shared" si="10"/>
        <v>0</v>
      </c>
    </row>
    <row r="162" spans="1:30" ht="30" hidden="1">
      <c r="A162" s="35" t="s">
        <v>144</v>
      </c>
      <c r="B162" s="33">
        <v>11</v>
      </c>
      <c r="C162" s="42" t="s">
        <v>40</v>
      </c>
      <c r="D162" s="36">
        <v>4233</v>
      </c>
      <c r="E162" s="18" t="s">
        <v>229</v>
      </c>
      <c r="F162" s="19"/>
      <c r="G162" s="5"/>
      <c r="H162" s="5"/>
      <c r="I162" s="5"/>
      <c r="J162" s="5">
        <f>I162</f>
        <v>0</v>
      </c>
      <c r="AB162" s="5"/>
      <c r="AC162" s="5"/>
      <c r="AD162" s="5">
        <f t="shared" si="10"/>
        <v>0</v>
      </c>
    </row>
    <row r="163" spans="1:30" s="21" customFormat="1" ht="60" hidden="1">
      <c r="A163" s="73" t="s">
        <v>169</v>
      </c>
      <c r="B163" s="73"/>
      <c r="C163" s="73"/>
      <c r="D163" s="73"/>
      <c r="E163" s="14" t="s">
        <v>170</v>
      </c>
      <c r="F163" s="15" t="s">
        <v>427</v>
      </c>
      <c r="G163" s="6">
        <f>SUM(G164:G165)</f>
        <v>0</v>
      </c>
      <c r="H163" s="6">
        <f>SUM(H164:H165)</f>
        <v>0</v>
      </c>
      <c r="I163" s="6">
        <f>SUM(I164:I165)</f>
        <v>0</v>
      </c>
      <c r="J163" s="6">
        <f>SUM(J164:J165)</f>
        <v>0</v>
      </c>
      <c r="AB163" s="6">
        <f>SUM(AB164:AB165)</f>
        <v>0</v>
      </c>
      <c r="AC163" s="6">
        <f>SUM(AC164:AC165)</f>
        <v>0</v>
      </c>
      <c r="AD163" s="6">
        <f t="shared" si="10"/>
        <v>0</v>
      </c>
    </row>
    <row r="164" spans="1:30" s="21" customFormat="1" ht="15" hidden="1">
      <c r="A164" s="35" t="s">
        <v>169</v>
      </c>
      <c r="B164" s="33">
        <v>11</v>
      </c>
      <c r="C164" s="42" t="s">
        <v>40</v>
      </c>
      <c r="D164" s="36">
        <v>3233</v>
      </c>
      <c r="E164" s="18" t="s">
        <v>205</v>
      </c>
      <c r="F164" s="19"/>
      <c r="G164" s="5"/>
      <c r="H164" s="5"/>
      <c r="I164" s="5"/>
      <c r="J164" s="5"/>
      <c r="AB164" s="5"/>
      <c r="AC164" s="5"/>
      <c r="AD164" s="5">
        <f t="shared" si="10"/>
        <v>0</v>
      </c>
    </row>
    <row r="165" spans="1:30" s="21" customFormat="1" ht="15" hidden="1">
      <c r="A165" s="35" t="s">
        <v>169</v>
      </c>
      <c r="B165" s="33">
        <v>11</v>
      </c>
      <c r="C165" s="42" t="s">
        <v>40</v>
      </c>
      <c r="D165" s="36">
        <v>3237</v>
      </c>
      <c r="E165" s="18" t="s">
        <v>63</v>
      </c>
      <c r="F165" s="19"/>
      <c r="G165" s="5"/>
      <c r="H165" s="5"/>
      <c r="I165" s="5"/>
      <c r="J165" s="5"/>
      <c r="AB165" s="5"/>
      <c r="AC165" s="5"/>
      <c r="AD165" s="5">
        <f t="shared" si="10"/>
        <v>0</v>
      </c>
    </row>
    <row r="166" spans="1:30" s="16" customFormat="1" ht="60" hidden="1">
      <c r="A166" s="73" t="s">
        <v>180</v>
      </c>
      <c r="B166" s="73"/>
      <c r="C166" s="73"/>
      <c r="D166" s="73"/>
      <c r="E166" s="14" t="s">
        <v>177</v>
      </c>
      <c r="F166" s="15" t="s">
        <v>427</v>
      </c>
      <c r="G166" s="6">
        <f>SUM(G167:G169)</f>
        <v>199581.09</v>
      </c>
      <c r="H166" s="6">
        <f>SUM(H167:H169)</f>
        <v>750000</v>
      </c>
      <c r="I166" s="6">
        <f>SUM(I167:I169)</f>
        <v>550000</v>
      </c>
      <c r="J166" s="6">
        <f>SUM(J167:J169)</f>
        <v>550000</v>
      </c>
      <c r="AB166" s="6">
        <f>SUM(AB167:AB169)</f>
        <v>0</v>
      </c>
      <c r="AC166" s="6">
        <f>SUM(AC167:AC169)</f>
        <v>0</v>
      </c>
      <c r="AD166" s="6">
        <f t="shared" si="10"/>
        <v>550000</v>
      </c>
    </row>
    <row r="167" spans="1:30" ht="15" hidden="1">
      <c r="A167" s="35" t="s">
        <v>180</v>
      </c>
      <c r="B167" s="33">
        <v>11</v>
      </c>
      <c r="C167" s="42" t="s">
        <v>40</v>
      </c>
      <c r="D167" s="36">
        <v>3232</v>
      </c>
      <c r="E167" s="18" t="s">
        <v>204</v>
      </c>
      <c r="F167" s="19"/>
      <c r="G167" s="5">
        <v>169697.75</v>
      </c>
      <c r="H167" s="5">
        <v>700000</v>
      </c>
      <c r="I167" s="5">
        <v>500000</v>
      </c>
      <c r="J167" s="5">
        <f>I167</f>
        <v>500000</v>
      </c>
      <c r="AB167" s="5"/>
      <c r="AC167" s="5"/>
      <c r="AD167" s="5">
        <f t="shared" si="10"/>
        <v>500000</v>
      </c>
    </row>
    <row r="168" spans="1:30" ht="15" hidden="1">
      <c r="A168" s="35" t="s">
        <v>180</v>
      </c>
      <c r="B168" s="33">
        <v>11</v>
      </c>
      <c r="C168" s="42" t="s">
        <v>40</v>
      </c>
      <c r="D168" s="36">
        <v>3237</v>
      </c>
      <c r="E168" s="21" t="s">
        <v>63</v>
      </c>
      <c r="F168" s="19"/>
      <c r="G168" s="5">
        <v>23733.34</v>
      </c>
      <c r="H168" s="5"/>
      <c r="I168" s="5"/>
      <c r="J168" s="5">
        <f>I168</f>
        <v>0</v>
      </c>
      <c r="AB168" s="5"/>
      <c r="AC168" s="5"/>
      <c r="AD168" s="5">
        <f t="shared" si="10"/>
        <v>0</v>
      </c>
    </row>
    <row r="169" spans="1:30" ht="15" hidden="1">
      <c r="A169" s="35" t="s">
        <v>180</v>
      </c>
      <c r="B169" s="33">
        <v>11</v>
      </c>
      <c r="C169" s="42" t="s">
        <v>40</v>
      </c>
      <c r="D169" s="36">
        <v>3239</v>
      </c>
      <c r="E169" s="18" t="s">
        <v>71</v>
      </c>
      <c r="F169" s="19"/>
      <c r="G169" s="5">
        <v>6150</v>
      </c>
      <c r="H169" s="5">
        <v>50000</v>
      </c>
      <c r="I169" s="5">
        <v>50000</v>
      </c>
      <c r="J169" s="5">
        <f>I169</f>
        <v>50000</v>
      </c>
      <c r="AB169" s="5"/>
      <c r="AC169" s="5"/>
      <c r="AD169" s="5">
        <f t="shared" si="10"/>
        <v>50000</v>
      </c>
    </row>
    <row r="170" spans="1:30" s="16" customFormat="1" ht="63" hidden="1">
      <c r="A170" s="73" t="s">
        <v>470</v>
      </c>
      <c r="B170" s="75"/>
      <c r="C170" s="75"/>
      <c r="D170" s="75"/>
      <c r="E170" s="14" t="s">
        <v>412</v>
      </c>
      <c r="F170" s="15" t="s">
        <v>427</v>
      </c>
      <c r="G170" s="6">
        <f>SUM(G171:G172)</f>
        <v>0</v>
      </c>
      <c r="H170" s="6">
        <f>SUM(H171:H172)</f>
        <v>1500000</v>
      </c>
      <c r="I170" s="6">
        <f>SUM(I171:I172)</f>
        <v>1000000</v>
      </c>
      <c r="J170" s="6">
        <f>SUM(J171:J172)</f>
        <v>1000000</v>
      </c>
      <c r="AB170" s="6">
        <f>SUM(AB171:AB172)</f>
        <v>0</v>
      </c>
      <c r="AC170" s="6">
        <f>SUM(AC171:AC172)</f>
        <v>0</v>
      </c>
      <c r="AD170" s="6">
        <f t="shared" si="10"/>
        <v>1000000</v>
      </c>
    </row>
    <row r="171" spans="1:30" ht="15" hidden="1">
      <c r="A171" s="35" t="s">
        <v>470</v>
      </c>
      <c r="B171" s="33">
        <v>11</v>
      </c>
      <c r="C171" s="42" t="s">
        <v>40</v>
      </c>
      <c r="D171" s="36">
        <v>3811</v>
      </c>
      <c r="E171" s="18" t="s">
        <v>228</v>
      </c>
      <c r="F171" s="19"/>
      <c r="G171" s="5"/>
      <c r="H171" s="5"/>
      <c r="I171" s="5"/>
      <c r="J171" s="5">
        <f>I171</f>
        <v>0</v>
      </c>
      <c r="AB171" s="5"/>
      <c r="AC171" s="5"/>
      <c r="AD171" s="5">
        <f t="shared" si="10"/>
        <v>0</v>
      </c>
    </row>
    <row r="172" spans="1:30" ht="15" hidden="1">
      <c r="A172" s="35" t="s">
        <v>470</v>
      </c>
      <c r="B172" s="33">
        <v>11</v>
      </c>
      <c r="C172" s="42" t="s">
        <v>40</v>
      </c>
      <c r="D172" s="36">
        <v>3821</v>
      </c>
      <c r="E172" s="18" t="s">
        <v>65</v>
      </c>
      <c r="F172" s="19"/>
      <c r="G172" s="5"/>
      <c r="H172" s="5">
        <v>1500000</v>
      </c>
      <c r="I172" s="5">
        <v>1000000</v>
      </c>
      <c r="J172" s="5">
        <f>I172</f>
        <v>1000000</v>
      </c>
      <c r="AB172" s="5"/>
      <c r="AC172" s="5"/>
      <c r="AD172" s="5">
        <f t="shared" si="10"/>
        <v>1000000</v>
      </c>
    </row>
    <row r="173" spans="1:30" s="16" customFormat="1" ht="45" hidden="1">
      <c r="A173" s="75" t="s">
        <v>469</v>
      </c>
      <c r="B173" s="75"/>
      <c r="C173" s="75"/>
      <c r="D173" s="75"/>
      <c r="E173" s="14" t="s">
        <v>443</v>
      </c>
      <c r="F173" s="15" t="s">
        <v>433</v>
      </c>
      <c r="G173" s="6">
        <f>SUM(G174)</f>
        <v>0</v>
      </c>
      <c r="H173" s="6">
        <f>SUM(H174)</f>
        <v>0</v>
      </c>
      <c r="I173" s="6">
        <f>SUM(I174)</f>
        <v>0</v>
      </c>
      <c r="J173" s="6">
        <f>SUM(J174)</f>
        <v>0</v>
      </c>
      <c r="AB173" s="6">
        <f>SUM(AB174)</f>
        <v>0</v>
      </c>
      <c r="AC173" s="6">
        <f>SUM(AC174)</f>
        <v>0</v>
      </c>
      <c r="AD173" s="6">
        <f t="shared" si="10"/>
        <v>0</v>
      </c>
    </row>
    <row r="174" spans="1:30" ht="15" hidden="1">
      <c r="A174" s="35" t="s">
        <v>469</v>
      </c>
      <c r="B174" s="33">
        <v>11</v>
      </c>
      <c r="C174" s="42" t="s">
        <v>339</v>
      </c>
      <c r="D174" s="36">
        <v>4263</v>
      </c>
      <c r="E174" s="18" t="s">
        <v>444</v>
      </c>
      <c r="F174" s="19"/>
      <c r="G174" s="5"/>
      <c r="H174" s="5"/>
      <c r="I174" s="5"/>
      <c r="J174" s="5">
        <f>I174</f>
        <v>0</v>
      </c>
      <c r="AB174" s="5"/>
      <c r="AC174" s="5"/>
      <c r="AD174" s="5">
        <f t="shared" si="10"/>
        <v>0</v>
      </c>
    </row>
    <row r="175" spans="1:30" ht="15.75" hidden="1">
      <c r="A175" s="74" t="s">
        <v>165</v>
      </c>
      <c r="B175" s="74"/>
      <c r="C175" s="74"/>
      <c r="D175" s="74"/>
      <c r="E175" s="74"/>
      <c r="F175" s="74"/>
      <c r="G175" s="3">
        <f>G176+G188+G196+G205+G214+G232+G235+G242+G250+G254+G262+G265+G276+G252</f>
        <v>4934794.569999999</v>
      </c>
      <c r="H175" s="3">
        <f>H176+H188+H196+H205+H214+H232+H235+H242+H250+H254+H262+H265+H276+H252</f>
        <v>6885000</v>
      </c>
      <c r="I175" s="3">
        <f>I176+I188+I196+I205+I214+I232+I235+I242+I250+I254+I262+I265+I276+I252</f>
        <v>4235000</v>
      </c>
      <c r="J175" s="3">
        <f>J176+J188+J196+J205+J214+J232+J235+J242+J250+J254+J262+J265+J276+J252</f>
        <v>4235000</v>
      </c>
      <c r="AB175" s="3">
        <f>AB176+AB188+AB196+AB205+AB214+AB232+AB235+AB242+AB250+AB254+AB262+AB265+AB276+AB252</f>
        <v>0</v>
      </c>
      <c r="AC175" s="3">
        <f>AC176+AC188+AC196+AC205+AC214+AC232+AC235+AC242+AC250+AC254+AC262+AC265+AC276+AC252</f>
        <v>0</v>
      </c>
      <c r="AD175" s="3">
        <f t="shared" si="10"/>
        <v>4235000</v>
      </c>
    </row>
    <row r="176" spans="1:30" ht="60" hidden="1">
      <c r="A176" s="73" t="s">
        <v>28</v>
      </c>
      <c r="B176" s="75"/>
      <c r="C176" s="75"/>
      <c r="D176" s="75"/>
      <c r="E176" s="14" t="s">
        <v>508</v>
      </c>
      <c r="F176" s="15" t="s">
        <v>427</v>
      </c>
      <c r="G176" s="6">
        <f>SUM(G177:G187)</f>
        <v>727857.6</v>
      </c>
      <c r="H176" s="6">
        <f>SUM(H177:H187)</f>
        <v>700000</v>
      </c>
      <c r="I176" s="6">
        <f>SUM(I177:I187)</f>
        <v>700000</v>
      </c>
      <c r="J176" s="6">
        <f>SUM(J177:J187)</f>
        <v>700000</v>
      </c>
      <c r="AB176" s="6">
        <f>SUM(AB177:AB187)</f>
        <v>0</v>
      </c>
      <c r="AC176" s="6">
        <f>SUM(AC177:AC187)</f>
        <v>0</v>
      </c>
      <c r="AD176" s="6">
        <f t="shared" si="10"/>
        <v>700000</v>
      </c>
    </row>
    <row r="177" spans="1:30" ht="15" hidden="1">
      <c r="A177" s="35" t="s">
        <v>28</v>
      </c>
      <c r="B177" s="33">
        <v>11</v>
      </c>
      <c r="C177" s="42" t="s">
        <v>40</v>
      </c>
      <c r="D177" s="34">
        <v>3213</v>
      </c>
      <c r="E177" s="18" t="s">
        <v>230</v>
      </c>
      <c r="F177" s="19"/>
      <c r="G177" s="5">
        <v>32601.88</v>
      </c>
      <c r="H177" s="5">
        <v>10000</v>
      </c>
      <c r="I177" s="5">
        <v>10000</v>
      </c>
      <c r="J177" s="5">
        <f aca="true" t="shared" si="11" ref="J177:J185">I177</f>
        <v>10000</v>
      </c>
      <c r="AB177" s="5"/>
      <c r="AC177" s="5"/>
      <c r="AD177" s="5">
        <f t="shared" si="10"/>
        <v>10000</v>
      </c>
    </row>
    <row r="178" spans="1:30" s="21" customFormat="1" ht="15" hidden="1">
      <c r="A178" s="35" t="s">
        <v>28</v>
      </c>
      <c r="B178" s="33">
        <v>11</v>
      </c>
      <c r="C178" s="42" t="s">
        <v>40</v>
      </c>
      <c r="D178" s="34">
        <v>3221</v>
      </c>
      <c r="E178" s="18" t="s">
        <v>199</v>
      </c>
      <c r="F178" s="19"/>
      <c r="G178" s="5">
        <v>42681.03</v>
      </c>
      <c r="H178" s="5"/>
      <c r="I178" s="5"/>
      <c r="J178" s="5">
        <f t="shared" si="11"/>
        <v>0</v>
      </c>
      <c r="AB178" s="5"/>
      <c r="AC178" s="5"/>
      <c r="AD178" s="5">
        <f t="shared" si="10"/>
        <v>0</v>
      </c>
    </row>
    <row r="179" spans="1:30" s="21" customFormat="1" ht="15" hidden="1">
      <c r="A179" s="35" t="s">
        <v>28</v>
      </c>
      <c r="B179" s="33">
        <v>11</v>
      </c>
      <c r="C179" s="42" t="s">
        <v>40</v>
      </c>
      <c r="D179" s="34">
        <v>3223</v>
      </c>
      <c r="E179" s="18" t="s">
        <v>201</v>
      </c>
      <c r="F179" s="19"/>
      <c r="G179" s="5">
        <v>402600.86</v>
      </c>
      <c r="H179" s="5">
        <v>420000</v>
      </c>
      <c r="I179" s="5">
        <v>420000</v>
      </c>
      <c r="J179" s="5">
        <f t="shared" si="11"/>
        <v>420000</v>
      </c>
      <c r="AB179" s="5"/>
      <c r="AC179" s="5"/>
      <c r="AD179" s="5">
        <f t="shared" si="10"/>
        <v>420000</v>
      </c>
    </row>
    <row r="180" spans="1:30" s="21" customFormat="1" ht="15" hidden="1">
      <c r="A180" s="35" t="s">
        <v>28</v>
      </c>
      <c r="B180" s="33">
        <v>11</v>
      </c>
      <c r="C180" s="42" t="s">
        <v>40</v>
      </c>
      <c r="D180" s="34">
        <v>3232</v>
      </c>
      <c r="E180" s="18" t="s">
        <v>204</v>
      </c>
      <c r="F180" s="19"/>
      <c r="G180" s="5">
        <v>2322.24</v>
      </c>
      <c r="H180" s="5"/>
      <c r="I180" s="5"/>
      <c r="J180" s="5">
        <f t="shared" si="11"/>
        <v>0</v>
      </c>
      <c r="AB180" s="5"/>
      <c r="AC180" s="5"/>
      <c r="AD180" s="5">
        <f t="shared" si="10"/>
        <v>0</v>
      </c>
    </row>
    <row r="181" spans="1:30" s="21" customFormat="1" ht="15" hidden="1">
      <c r="A181" s="35" t="s">
        <v>28</v>
      </c>
      <c r="B181" s="33">
        <v>11</v>
      </c>
      <c r="C181" s="42" t="s">
        <v>40</v>
      </c>
      <c r="D181" s="34">
        <v>3235</v>
      </c>
      <c r="E181" s="18" t="s">
        <v>72</v>
      </c>
      <c r="F181" s="19"/>
      <c r="G181" s="5">
        <v>109377.38</v>
      </c>
      <c r="H181" s="5">
        <v>130000</v>
      </c>
      <c r="I181" s="5">
        <v>130000</v>
      </c>
      <c r="J181" s="5">
        <f t="shared" si="11"/>
        <v>130000</v>
      </c>
      <c r="AB181" s="5"/>
      <c r="AC181" s="5"/>
      <c r="AD181" s="5">
        <f t="shared" si="10"/>
        <v>130000</v>
      </c>
    </row>
    <row r="182" spans="1:30" s="21" customFormat="1" ht="15" hidden="1">
      <c r="A182" s="35" t="s">
        <v>28</v>
      </c>
      <c r="B182" s="33">
        <v>11</v>
      </c>
      <c r="C182" s="42" t="s">
        <v>40</v>
      </c>
      <c r="D182" s="34">
        <v>3237</v>
      </c>
      <c r="E182" s="18" t="s">
        <v>63</v>
      </c>
      <c r="F182" s="19"/>
      <c r="G182" s="5">
        <v>9689.94</v>
      </c>
      <c r="H182" s="5"/>
      <c r="I182" s="5"/>
      <c r="J182" s="5">
        <f t="shared" si="11"/>
        <v>0</v>
      </c>
      <c r="AB182" s="5"/>
      <c r="AC182" s="5"/>
      <c r="AD182" s="5">
        <f t="shared" si="10"/>
        <v>0</v>
      </c>
    </row>
    <row r="183" spans="1:30" s="21" customFormat="1" ht="15" hidden="1">
      <c r="A183" s="35" t="s">
        <v>28</v>
      </c>
      <c r="B183" s="33">
        <v>11</v>
      </c>
      <c r="C183" s="42" t="s">
        <v>40</v>
      </c>
      <c r="D183" s="34">
        <v>3239</v>
      </c>
      <c r="E183" s="18" t="s">
        <v>71</v>
      </c>
      <c r="F183" s="19"/>
      <c r="G183" s="5">
        <v>23037.9</v>
      </c>
      <c r="H183" s="5">
        <v>25000</v>
      </c>
      <c r="I183" s="5">
        <v>25000</v>
      </c>
      <c r="J183" s="5">
        <f t="shared" si="11"/>
        <v>25000</v>
      </c>
      <c r="AB183" s="5"/>
      <c r="AC183" s="5"/>
      <c r="AD183" s="5">
        <f t="shared" si="10"/>
        <v>25000</v>
      </c>
    </row>
    <row r="184" spans="1:30" s="21" customFormat="1" ht="15" hidden="1">
      <c r="A184" s="35" t="s">
        <v>28</v>
      </c>
      <c r="B184" s="33">
        <v>11</v>
      </c>
      <c r="C184" s="42" t="s">
        <v>40</v>
      </c>
      <c r="D184" s="34">
        <v>3292</v>
      </c>
      <c r="E184" s="18" t="s">
        <v>209</v>
      </c>
      <c r="F184" s="19"/>
      <c r="G184" s="5">
        <v>11544.2</v>
      </c>
      <c r="H184" s="5">
        <v>15000</v>
      </c>
      <c r="I184" s="5">
        <v>15000</v>
      </c>
      <c r="J184" s="5">
        <f t="shared" si="11"/>
        <v>15000</v>
      </c>
      <c r="AB184" s="5"/>
      <c r="AC184" s="5"/>
      <c r="AD184" s="5">
        <f t="shared" si="10"/>
        <v>15000</v>
      </c>
    </row>
    <row r="185" spans="1:30" s="21" customFormat="1" ht="15" hidden="1">
      <c r="A185" s="35" t="s">
        <v>28</v>
      </c>
      <c r="B185" s="33">
        <v>11</v>
      </c>
      <c r="C185" s="42" t="s">
        <v>40</v>
      </c>
      <c r="D185" s="34">
        <v>3294</v>
      </c>
      <c r="E185" s="18" t="s">
        <v>64</v>
      </c>
      <c r="F185" s="19"/>
      <c r="G185" s="5">
        <v>94002.17</v>
      </c>
      <c r="H185" s="5">
        <v>100000</v>
      </c>
      <c r="I185" s="5">
        <v>100000</v>
      </c>
      <c r="J185" s="5">
        <f t="shared" si="11"/>
        <v>100000</v>
      </c>
      <c r="AB185" s="5"/>
      <c r="AC185" s="5"/>
      <c r="AD185" s="5">
        <f t="shared" si="10"/>
        <v>100000</v>
      </c>
    </row>
    <row r="186" spans="1:30" ht="15" hidden="1">
      <c r="A186" s="35" t="s">
        <v>28</v>
      </c>
      <c r="B186" s="33">
        <v>31</v>
      </c>
      <c r="C186" s="42" t="s">
        <v>40</v>
      </c>
      <c r="D186" s="34">
        <v>3221</v>
      </c>
      <c r="E186" s="18" t="s">
        <v>232</v>
      </c>
      <c r="F186" s="19"/>
      <c r="G186" s="5"/>
      <c r="H186" s="5"/>
      <c r="I186" s="5"/>
      <c r="J186" s="5"/>
      <c r="AB186" s="5"/>
      <c r="AC186" s="5"/>
      <c r="AD186" s="5">
        <f t="shared" si="10"/>
        <v>0</v>
      </c>
    </row>
    <row r="187" spans="1:30" ht="15" hidden="1">
      <c r="A187" s="35" t="s">
        <v>28</v>
      </c>
      <c r="B187" s="33">
        <v>31</v>
      </c>
      <c r="C187" s="42" t="s">
        <v>40</v>
      </c>
      <c r="D187" s="34">
        <v>3227</v>
      </c>
      <c r="E187" s="18" t="s">
        <v>398</v>
      </c>
      <c r="F187" s="19"/>
      <c r="G187" s="53"/>
      <c r="H187" s="5"/>
      <c r="I187" s="5"/>
      <c r="J187" s="48"/>
      <c r="AB187" s="5"/>
      <c r="AC187" s="5"/>
      <c r="AD187" s="5">
        <f t="shared" si="10"/>
        <v>0</v>
      </c>
    </row>
    <row r="188" spans="1:30" s="22" customFormat="1" ht="60" hidden="1">
      <c r="A188" s="73" t="s">
        <v>17</v>
      </c>
      <c r="B188" s="73"/>
      <c r="C188" s="73"/>
      <c r="D188" s="73"/>
      <c r="E188" s="14" t="s">
        <v>10</v>
      </c>
      <c r="F188" s="15" t="s">
        <v>427</v>
      </c>
      <c r="G188" s="6">
        <f>SUM(G189:G195)</f>
        <v>673400.26</v>
      </c>
      <c r="H188" s="6">
        <f>SUM(H189:H195)</f>
        <v>610000</v>
      </c>
      <c r="I188" s="6">
        <f>SUM(I189:I195)</f>
        <v>510000</v>
      </c>
      <c r="J188" s="6">
        <f>SUM(J189:J195)</f>
        <v>510000</v>
      </c>
      <c r="AB188" s="6">
        <f>SUM(AB189:AB195)</f>
        <v>0</v>
      </c>
      <c r="AC188" s="6">
        <f>SUM(AC189:AC195)</f>
        <v>0</v>
      </c>
      <c r="AD188" s="6">
        <f t="shared" si="10"/>
        <v>510000</v>
      </c>
    </row>
    <row r="189" spans="1:30" s="21" customFormat="1" ht="30" hidden="1">
      <c r="A189" s="35" t="s">
        <v>17</v>
      </c>
      <c r="B189" s="33">
        <v>11</v>
      </c>
      <c r="C189" s="42" t="s">
        <v>40</v>
      </c>
      <c r="D189" s="34">
        <v>3224</v>
      </c>
      <c r="E189" s="18" t="s">
        <v>231</v>
      </c>
      <c r="F189" s="19"/>
      <c r="G189" s="5">
        <v>184510.51</v>
      </c>
      <c r="H189" s="5">
        <v>200000</v>
      </c>
      <c r="I189" s="5">
        <v>150000</v>
      </c>
      <c r="J189" s="5">
        <f aca="true" t="shared" si="12" ref="J189:J195">I189</f>
        <v>150000</v>
      </c>
      <c r="AB189" s="5"/>
      <c r="AC189" s="5"/>
      <c r="AD189" s="5">
        <f t="shared" si="10"/>
        <v>150000</v>
      </c>
    </row>
    <row r="190" spans="1:30" s="21" customFormat="1" ht="15" hidden="1">
      <c r="A190" s="35" t="s">
        <v>17</v>
      </c>
      <c r="B190" s="33">
        <v>11</v>
      </c>
      <c r="C190" s="42" t="s">
        <v>40</v>
      </c>
      <c r="D190" s="34">
        <v>3232</v>
      </c>
      <c r="E190" s="18" t="s">
        <v>204</v>
      </c>
      <c r="F190" s="19"/>
      <c r="G190" s="5">
        <v>343318.02</v>
      </c>
      <c r="H190" s="5">
        <v>350000</v>
      </c>
      <c r="I190" s="5">
        <v>300000</v>
      </c>
      <c r="J190" s="5">
        <f t="shared" si="12"/>
        <v>300000</v>
      </c>
      <c r="AB190" s="5"/>
      <c r="AC190" s="5"/>
      <c r="AD190" s="5">
        <f t="shared" si="10"/>
        <v>300000</v>
      </c>
    </row>
    <row r="191" spans="1:30" s="21" customFormat="1" ht="15" hidden="1">
      <c r="A191" s="35" t="s">
        <v>17</v>
      </c>
      <c r="B191" s="33">
        <v>11</v>
      </c>
      <c r="C191" s="42" t="s">
        <v>40</v>
      </c>
      <c r="D191" s="34">
        <v>4126</v>
      </c>
      <c r="E191" s="18" t="s">
        <v>4</v>
      </c>
      <c r="F191" s="19"/>
      <c r="G191" s="5"/>
      <c r="H191" s="5"/>
      <c r="I191" s="5"/>
      <c r="J191" s="5">
        <f t="shared" si="12"/>
        <v>0</v>
      </c>
      <c r="AB191" s="5"/>
      <c r="AC191" s="5"/>
      <c r="AD191" s="5">
        <f t="shared" si="10"/>
        <v>0</v>
      </c>
    </row>
    <row r="192" spans="1:30" s="21" customFormat="1" ht="15" hidden="1">
      <c r="A192" s="35" t="s">
        <v>17</v>
      </c>
      <c r="B192" s="33">
        <v>11</v>
      </c>
      <c r="C192" s="42" t="s">
        <v>40</v>
      </c>
      <c r="D192" s="34">
        <v>4222</v>
      </c>
      <c r="E192" s="18" t="s">
        <v>217</v>
      </c>
      <c r="F192" s="19"/>
      <c r="G192" s="5"/>
      <c r="H192" s="5">
        <v>30000</v>
      </c>
      <c r="I192" s="5">
        <v>30000</v>
      </c>
      <c r="J192" s="5">
        <f t="shared" si="12"/>
        <v>30000</v>
      </c>
      <c r="AB192" s="5"/>
      <c r="AC192" s="5"/>
      <c r="AD192" s="5">
        <f t="shared" si="10"/>
        <v>30000</v>
      </c>
    </row>
    <row r="193" spans="1:30" s="21" customFormat="1" ht="15" hidden="1">
      <c r="A193" s="35" t="s">
        <v>17</v>
      </c>
      <c r="B193" s="33">
        <v>11</v>
      </c>
      <c r="C193" s="42" t="s">
        <v>40</v>
      </c>
      <c r="D193" s="34">
        <v>4227</v>
      </c>
      <c r="E193" s="18" t="s">
        <v>219</v>
      </c>
      <c r="F193" s="19"/>
      <c r="G193" s="5">
        <v>47478</v>
      </c>
      <c r="H193" s="5">
        <v>30000</v>
      </c>
      <c r="I193" s="5">
        <v>30000</v>
      </c>
      <c r="J193" s="5">
        <f t="shared" si="12"/>
        <v>30000</v>
      </c>
      <c r="AB193" s="5"/>
      <c r="AC193" s="5"/>
      <c r="AD193" s="5">
        <f t="shared" si="10"/>
        <v>30000</v>
      </c>
    </row>
    <row r="194" spans="1:30" s="21" customFormat="1" ht="30" hidden="1">
      <c r="A194" s="35" t="s">
        <v>344</v>
      </c>
      <c r="B194" s="33">
        <v>11</v>
      </c>
      <c r="C194" s="42" t="s">
        <v>40</v>
      </c>
      <c r="D194" s="34">
        <v>4233</v>
      </c>
      <c r="E194" s="18" t="s">
        <v>229</v>
      </c>
      <c r="F194" s="19"/>
      <c r="G194" s="5"/>
      <c r="H194" s="5"/>
      <c r="I194" s="5"/>
      <c r="J194" s="5">
        <f t="shared" si="12"/>
        <v>0</v>
      </c>
      <c r="AB194" s="5"/>
      <c r="AC194" s="5"/>
      <c r="AD194" s="5">
        <f t="shared" si="10"/>
        <v>0</v>
      </c>
    </row>
    <row r="195" spans="1:30" s="21" customFormat="1" ht="15" hidden="1">
      <c r="A195" s="35" t="s">
        <v>17</v>
      </c>
      <c r="B195" s="33">
        <v>11</v>
      </c>
      <c r="C195" s="42" t="s">
        <v>40</v>
      </c>
      <c r="D195" s="34">
        <v>4531</v>
      </c>
      <c r="E195" s="18" t="s">
        <v>233</v>
      </c>
      <c r="F195" s="19"/>
      <c r="G195" s="5">
        <v>98093.73</v>
      </c>
      <c r="H195" s="5"/>
      <c r="I195" s="5"/>
      <c r="J195" s="5">
        <f t="shared" si="12"/>
        <v>0</v>
      </c>
      <c r="AB195" s="5"/>
      <c r="AC195" s="5"/>
      <c r="AD195" s="5">
        <f t="shared" si="10"/>
        <v>0</v>
      </c>
    </row>
    <row r="196" spans="1:30" s="16" customFormat="1" ht="60" hidden="1">
      <c r="A196" s="73" t="s">
        <v>31</v>
      </c>
      <c r="B196" s="73"/>
      <c r="C196" s="73"/>
      <c r="D196" s="73"/>
      <c r="E196" s="14" t="s">
        <v>509</v>
      </c>
      <c r="F196" s="15" t="s">
        <v>427</v>
      </c>
      <c r="G196" s="6">
        <f>SUM(G197:G204)</f>
        <v>1618771.53</v>
      </c>
      <c r="H196" s="6">
        <f>SUM(H197:H204)</f>
        <v>1155000</v>
      </c>
      <c r="I196" s="6">
        <f>SUM(I197:I204)</f>
        <v>955000</v>
      </c>
      <c r="J196" s="6">
        <f>SUM(J197:J204)</f>
        <v>955000</v>
      </c>
      <c r="AB196" s="6">
        <f>SUM(AB197:AB204)</f>
        <v>0</v>
      </c>
      <c r="AC196" s="6">
        <f>SUM(AC197:AC204)</f>
        <v>0</v>
      </c>
      <c r="AD196" s="6">
        <f t="shared" si="10"/>
        <v>955000</v>
      </c>
    </row>
    <row r="197" spans="1:30" ht="30" hidden="1">
      <c r="A197" s="35" t="s">
        <v>31</v>
      </c>
      <c r="B197" s="33">
        <v>11</v>
      </c>
      <c r="C197" s="41" t="s">
        <v>40</v>
      </c>
      <c r="D197" s="34">
        <v>3224</v>
      </c>
      <c r="E197" s="18" t="s">
        <v>231</v>
      </c>
      <c r="F197" s="19"/>
      <c r="G197" s="5"/>
      <c r="H197" s="5">
        <v>10000</v>
      </c>
      <c r="I197" s="5">
        <v>10000</v>
      </c>
      <c r="J197" s="5">
        <f aca="true" t="shared" si="13" ref="J197:J204">I197</f>
        <v>10000</v>
      </c>
      <c r="AB197" s="5"/>
      <c r="AC197" s="5"/>
      <c r="AD197" s="5">
        <f t="shared" si="10"/>
        <v>10000</v>
      </c>
    </row>
    <row r="198" spans="1:30" ht="15" hidden="1">
      <c r="A198" s="35" t="s">
        <v>31</v>
      </c>
      <c r="B198" s="33">
        <v>11</v>
      </c>
      <c r="C198" s="41" t="s">
        <v>40</v>
      </c>
      <c r="D198" s="34">
        <v>3232</v>
      </c>
      <c r="E198" s="18" t="s">
        <v>204</v>
      </c>
      <c r="F198" s="19"/>
      <c r="G198" s="5"/>
      <c r="H198" s="5">
        <v>300000</v>
      </c>
      <c r="I198" s="5">
        <v>200000</v>
      </c>
      <c r="J198" s="5">
        <f t="shared" si="13"/>
        <v>200000</v>
      </c>
      <c r="AB198" s="5"/>
      <c r="AC198" s="5"/>
      <c r="AD198" s="5">
        <f t="shared" si="10"/>
        <v>200000</v>
      </c>
    </row>
    <row r="199" spans="1:30" s="21" customFormat="1" ht="15" hidden="1">
      <c r="A199" s="35" t="s">
        <v>31</v>
      </c>
      <c r="B199" s="33">
        <v>11</v>
      </c>
      <c r="C199" s="41" t="s">
        <v>40</v>
      </c>
      <c r="D199" s="34">
        <v>3237</v>
      </c>
      <c r="E199" s="18" t="s">
        <v>63</v>
      </c>
      <c r="F199" s="19"/>
      <c r="G199" s="5">
        <v>16746.9</v>
      </c>
      <c r="H199" s="5">
        <v>15000</v>
      </c>
      <c r="I199" s="5">
        <v>15000</v>
      </c>
      <c r="J199" s="5">
        <f t="shared" si="13"/>
        <v>15000</v>
      </c>
      <c r="AB199" s="5"/>
      <c r="AC199" s="5"/>
      <c r="AD199" s="5">
        <f aca="true" t="shared" si="14" ref="AD199:AD262">I199-AB199+AC199</f>
        <v>15000</v>
      </c>
    </row>
    <row r="200" spans="1:30" s="21" customFormat="1" ht="15" hidden="1">
      <c r="A200" s="35" t="s">
        <v>31</v>
      </c>
      <c r="B200" s="33">
        <v>11</v>
      </c>
      <c r="C200" s="41" t="s">
        <v>40</v>
      </c>
      <c r="D200" s="34">
        <v>3238</v>
      </c>
      <c r="E200" s="18" t="s">
        <v>208</v>
      </c>
      <c r="F200" s="19"/>
      <c r="G200" s="5"/>
      <c r="H200" s="5">
        <v>600000</v>
      </c>
      <c r="I200" s="5">
        <v>500000</v>
      </c>
      <c r="J200" s="5">
        <f t="shared" si="13"/>
        <v>500000</v>
      </c>
      <c r="AB200" s="5"/>
      <c r="AC200" s="5"/>
      <c r="AD200" s="5">
        <f t="shared" si="14"/>
        <v>500000</v>
      </c>
    </row>
    <row r="201" spans="1:30" s="21" customFormat="1" ht="15" hidden="1">
      <c r="A201" s="35" t="s">
        <v>31</v>
      </c>
      <c r="B201" s="33">
        <v>11</v>
      </c>
      <c r="C201" s="41" t="s">
        <v>40</v>
      </c>
      <c r="D201" s="34">
        <v>4123</v>
      </c>
      <c r="E201" s="18" t="s">
        <v>220</v>
      </c>
      <c r="F201" s="19"/>
      <c r="G201" s="5">
        <v>363857.9</v>
      </c>
      <c r="H201" s="5">
        <v>200000</v>
      </c>
      <c r="I201" s="5">
        <v>200000</v>
      </c>
      <c r="J201" s="5">
        <f t="shared" si="13"/>
        <v>200000</v>
      </c>
      <c r="AB201" s="5"/>
      <c r="AC201" s="5"/>
      <c r="AD201" s="5">
        <f t="shared" si="14"/>
        <v>200000</v>
      </c>
    </row>
    <row r="202" spans="1:30" ht="15" hidden="1">
      <c r="A202" s="35" t="s">
        <v>31</v>
      </c>
      <c r="B202" s="33">
        <v>11</v>
      </c>
      <c r="C202" s="41" t="s">
        <v>40</v>
      </c>
      <c r="D202" s="34">
        <v>4126</v>
      </c>
      <c r="E202" s="18" t="s">
        <v>4</v>
      </c>
      <c r="F202" s="19"/>
      <c r="G202" s="5"/>
      <c r="H202" s="5"/>
      <c r="I202" s="5"/>
      <c r="J202" s="5">
        <f t="shared" si="13"/>
        <v>0</v>
      </c>
      <c r="AB202" s="5"/>
      <c r="AC202" s="5"/>
      <c r="AD202" s="5">
        <f t="shared" si="14"/>
        <v>0</v>
      </c>
    </row>
    <row r="203" spans="1:30" ht="15" hidden="1">
      <c r="A203" s="35" t="s">
        <v>31</v>
      </c>
      <c r="B203" s="33">
        <v>11</v>
      </c>
      <c r="C203" s="41" t="s">
        <v>40</v>
      </c>
      <c r="D203" s="34">
        <v>4221</v>
      </c>
      <c r="E203" s="18" t="s">
        <v>216</v>
      </c>
      <c r="F203" s="19"/>
      <c r="G203" s="5">
        <v>130920.73</v>
      </c>
      <c r="H203" s="5">
        <v>30000</v>
      </c>
      <c r="I203" s="5">
        <v>30000</v>
      </c>
      <c r="J203" s="5">
        <f t="shared" si="13"/>
        <v>30000</v>
      </c>
      <c r="AB203" s="5"/>
      <c r="AC203" s="5"/>
      <c r="AD203" s="5">
        <f t="shared" si="14"/>
        <v>30000</v>
      </c>
    </row>
    <row r="204" spans="1:30" ht="15" hidden="1">
      <c r="A204" s="35" t="s">
        <v>31</v>
      </c>
      <c r="B204" s="33">
        <v>11</v>
      </c>
      <c r="C204" s="41" t="s">
        <v>40</v>
      </c>
      <c r="D204" s="34">
        <v>4262</v>
      </c>
      <c r="E204" s="18" t="s">
        <v>222</v>
      </c>
      <c r="F204" s="19"/>
      <c r="G204" s="5">
        <v>1107246</v>
      </c>
      <c r="H204" s="5"/>
      <c r="I204" s="5"/>
      <c r="J204" s="5">
        <f t="shared" si="13"/>
        <v>0</v>
      </c>
      <c r="AB204" s="5"/>
      <c r="AC204" s="5"/>
      <c r="AD204" s="5">
        <f t="shared" si="14"/>
        <v>0</v>
      </c>
    </row>
    <row r="205" spans="1:30" s="16" customFormat="1" ht="60" hidden="1">
      <c r="A205" s="73" t="s">
        <v>162</v>
      </c>
      <c r="B205" s="73"/>
      <c r="C205" s="73"/>
      <c r="D205" s="73"/>
      <c r="E205" s="14" t="s">
        <v>161</v>
      </c>
      <c r="F205" s="15" t="s">
        <v>427</v>
      </c>
      <c r="G205" s="6">
        <f>SUM(G206:G213)</f>
        <v>12300</v>
      </c>
      <c r="H205" s="6">
        <f>SUM(H206:H213)</f>
        <v>430000</v>
      </c>
      <c r="I205" s="6">
        <f>SUM(I206:I213)</f>
        <v>430000</v>
      </c>
      <c r="J205" s="6">
        <f>SUM(J206:J213)</f>
        <v>430000</v>
      </c>
      <c r="AB205" s="6">
        <f>SUM(AB206:AB213)</f>
        <v>0</v>
      </c>
      <c r="AC205" s="6">
        <f>SUM(AC206:AC213)</f>
        <v>0</v>
      </c>
      <c r="AD205" s="6">
        <f t="shared" si="14"/>
        <v>430000</v>
      </c>
    </row>
    <row r="206" spans="1:30" ht="15" hidden="1">
      <c r="A206" s="35" t="s">
        <v>162</v>
      </c>
      <c r="B206" s="33">
        <v>11</v>
      </c>
      <c r="C206" s="41" t="s">
        <v>40</v>
      </c>
      <c r="D206" s="34">
        <v>3232</v>
      </c>
      <c r="E206" s="18" t="s">
        <v>204</v>
      </c>
      <c r="F206" s="19"/>
      <c r="G206" s="5"/>
      <c r="H206" s="5">
        <v>300000</v>
      </c>
      <c r="I206" s="5">
        <v>300000</v>
      </c>
      <c r="J206" s="5">
        <f aca="true" t="shared" si="15" ref="J206:J212">I206</f>
        <v>300000</v>
      </c>
      <c r="AB206" s="5"/>
      <c r="AC206" s="5"/>
      <c r="AD206" s="5">
        <f t="shared" si="14"/>
        <v>300000</v>
      </c>
    </row>
    <row r="207" spans="1:30" ht="15" hidden="1">
      <c r="A207" s="35" t="s">
        <v>162</v>
      </c>
      <c r="B207" s="33">
        <v>11</v>
      </c>
      <c r="C207" s="41" t="s">
        <v>40</v>
      </c>
      <c r="D207" s="34">
        <v>3235</v>
      </c>
      <c r="E207" s="18" t="s">
        <v>72</v>
      </c>
      <c r="F207" s="19"/>
      <c r="G207" s="5">
        <v>12300</v>
      </c>
      <c r="H207" s="5">
        <v>100000</v>
      </c>
      <c r="I207" s="5">
        <v>100000</v>
      </c>
      <c r="J207" s="5">
        <f t="shared" si="15"/>
        <v>100000</v>
      </c>
      <c r="AB207" s="5"/>
      <c r="AC207" s="5"/>
      <c r="AD207" s="5">
        <f t="shared" si="14"/>
        <v>100000</v>
      </c>
    </row>
    <row r="208" spans="1:30" ht="15" hidden="1">
      <c r="A208" s="35" t="s">
        <v>162</v>
      </c>
      <c r="B208" s="33">
        <v>11</v>
      </c>
      <c r="C208" s="41" t="s">
        <v>40</v>
      </c>
      <c r="D208" s="34">
        <v>3237</v>
      </c>
      <c r="E208" s="18" t="s">
        <v>63</v>
      </c>
      <c r="F208" s="19"/>
      <c r="G208" s="5"/>
      <c r="H208" s="5"/>
      <c r="I208" s="5"/>
      <c r="J208" s="5">
        <f t="shared" si="15"/>
        <v>0</v>
      </c>
      <c r="AB208" s="5"/>
      <c r="AC208" s="5"/>
      <c r="AD208" s="5">
        <f t="shared" si="14"/>
        <v>0</v>
      </c>
    </row>
    <row r="209" spans="1:30" ht="15" hidden="1">
      <c r="A209" s="35" t="s">
        <v>162</v>
      </c>
      <c r="B209" s="33">
        <v>11</v>
      </c>
      <c r="C209" s="41" t="s">
        <v>40</v>
      </c>
      <c r="D209" s="34">
        <v>4111</v>
      </c>
      <c r="E209" s="18" t="s">
        <v>253</v>
      </c>
      <c r="F209" s="19"/>
      <c r="G209" s="5"/>
      <c r="H209" s="5"/>
      <c r="I209" s="5"/>
      <c r="J209" s="5">
        <f t="shared" si="15"/>
        <v>0</v>
      </c>
      <c r="AB209" s="5"/>
      <c r="AC209" s="5"/>
      <c r="AD209" s="5">
        <f t="shared" si="14"/>
        <v>0</v>
      </c>
    </row>
    <row r="210" spans="1:30" ht="15" hidden="1">
      <c r="A210" s="35" t="s">
        <v>162</v>
      </c>
      <c r="B210" s="33">
        <v>11</v>
      </c>
      <c r="C210" s="41" t="s">
        <v>40</v>
      </c>
      <c r="D210" s="34">
        <v>4126</v>
      </c>
      <c r="E210" s="18" t="s">
        <v>4</v>
      </c>
      <c r="F210" s="19"/>
      <c r="G210" s="5"/>
      <c r="H210" s="5">
        <v>30000</v>
      </c>
      <c r="I210" s="5">
        <v>30000</v>
      </c>
      <c r="J210" s="5">
        <f t="shared" si="15"/>
        <v>30000</v>
      </c>
      <c r="AB210" s="5"/>
      <c r="AC210" s="5"/>
      <c r="AD210" s="5">
        <f t="shared" si="14"/>
        <v>30000</v>
      </c>
    </row>
    <row r="211" spans="1:30" ht="15" hidden="1">
      <c r="A211" s="35" t="s">
        <v>162</v>
      </c>
      <c r="B211" s="33">
        <v>11</v>
      </c>
      <c r="C211" s="41" t="s">
        <v>40</v>
      </c>
      <c r="D211" s="34">
        <v>4227</v>
      </c>
      <c r="E211" s="18" t="s">
        <v>219</v>
      </c>
      <c r="F211" s="19"/>
      <c r="G211" s="5"/>
      <c r="H211" s="5"/>
      <c r="I211" s="5"/>
      <c r="J211" s="5">
        <f t="shared" si="15"/>
        <v>0</v>
      </c>
      <c r="AB211" s="5"/>
      <c r="AC211" s="5"/>
      <c r="AD211" s="5">
        <f t="shared" si="14"/>
        <v>0</v>
      </c>
    </row>
    <row r="212" spans="1:30" ht="15" hidden="1">
      <c r="A212" s="35" t="s">
        <v>162</v>
      </c>
      <c r="B212" s="33">
        <v>11</v>
      </c>
      <c r="C212" s="41" t="s">
        <v>40</v>
      </c>
      <c r="D212" s="34">
        <v>4262</v>
      </c>
      <c r="E212" s="18" t="s">
        <v>222</v>
      </c>
      <c r="F212" s="19"/>
      <c r="G212" s="5"/>
      <c r="H212" s="5"/>
      <c r="I212" s="5"/>
      <c r="J212" s="5">
        <f t="shared" si="15"/>
        <v>0</v>
      </c>
      <c r="AB212" s="5"/>
      <c r="AC212" s="5"/>
      <c r="AD212" s="5">
        <f t="shared" si="14"/>
        <v>0</v>
      </c>
    </row>
    <row r="213" spans="1:30" ht="45" hidden="1">
      <c r="A213" s="35" t="s">
        <v>162</v>
      </c>
      <c r="B213" s="33">
        <v>12</v>
      </c>
      <c r="C213" s="41" t="s">
        <v>42</v>
      </c>
      <c r="D213" s="34">
        <v>3861</v>
      </c>
      <c r="E213" s="18" t="s">
        <v>487</v>
      </c>
      <c r="F213" s="19"/>
      <c r="G213" s="5"/>
      <c r="H213" s="5"/>
      <c r="I213" s="5"/>
      <c r="J213" s="5"/>
      <c r="AB213" s="5"/>
      <c r="AC213" s="5"/>
      <c r="AD213" s="5">
        <f t="shared" si="14"/>
        <v>0</v>
      </c>
    </row>
    <row r="214" spans="1:30" s="16" customFormat="1" ht="47.25" hidden="1">
      <c r="A214" s="73" t="s">
        <v>163</v>
      </c>
      <c r="B214" s="73"/>
      <c r="C214" s="73"/>
      <c r="D214" s="73"/>
      <c r="E214" s="14" t="s">
        <v>160</v>
      </c>
      <c r="F214" s="15" t="s">
        <v>346</v>
      </c>
      <c r="G214" s="6">
        <f>SUM(G215:G231)</f>
        <v>0</v>
      </c>
      <c r="H214" s="6">
        <f>SUM(H215:H231)</f>
        <v>0</v>
      </c>
      <c r="I214" s="6">
        <f>SUM(I215:I231)</f>
        <v>0</v>
      </c>
      <c r="J214" s="6">
        <f>SUM(J215:J231)</f>
        <v>0</v>
      </c>
      <c r="AB214" s="6">
        <f>SUM(AB215:AB231)</f>
        <v>0</v>
      </c>
      <c r="AC214" s="6">
        <f>SUM(AC215:AC231)</f>
        <v>0</v>
      </c>
      <c r="AD214" s="6">
        <f t="shared" si="14"/>
        <v>0</v>
      </c>
    </row>
    <row r="215" spans="1:30" s="16" customFormat="1" ht="15.75" hidden="1">
      <c r="A215" s="35" t="s">
        <v>163</v>
      </c>
      <c r="B215" s="33">
        <v>11</v>
      </c>
      <c r="C215" s="41" t="s">
        <v>40</v>
      </c>
      <c r="D215" s="34">
        <v>3237</v>
      </c>
      <c r="E215" s="18" t="s">
        <v>63</v>
      </c>
      <c r="F215" s="15"/>
      <c r="G215" s="5"/>
      <c r="H215" s="5"/>
      <c r="I215" s="5"/>
      <c r="J215" s="5"/>
      <c r="AB215" s="5"/>
      <c r="AC215" s="5"/>
      <c r="AD215" s="5">
        <f t="shared" si="14"/>
        <v>0</v>
      </c>
    </row>
    <row r="216" spans="1:30" ht="15" hidden="1">
      <c r="A216" s="35" t="s">
        <v>163</v>
      </c>
      <c r="B216" s="33">
        <v>11</v>
      </c>
      <c r="C216" s="41" t="s">
        <v>40</v>
      </c>
      <c r="D216" s="34">
        <v>4111</v>
      </c>
      <c r="E216" s="18" t="s">
        <v>253</v>
      </c>
      <c r="F216" s="19"/>
      <c r="G216" s="5"/>
      <c r="H216" s="5"/>
      <c r="I216" s="5"/>
      <c r="J216" s="5"/>
      <c r="AB216" s="5"/>
      <c r="AC216" s="5"/>
      <c r="AD216" s="5">
        <f t="shared" si="14"/>
        <v>0</v>
      </c>
    </row>
    <row r="217" spans="1:30" ht="15" hidden="1">
      <c r="A217" s="35" t="s">
        <v>163</v>
      </c>
      <c r="B217" s="33">
        <v>11</v>
      </c>
      <c r="C217" s="41" t="s">
        <v>40</v>
      </c>
      <c r="D217" s="34">
        <v>4126</v>
      </c>
      <c r="E217" s="18" t="s">
        <v>4</v>
      </c>
      <c r="F217" s="19"/>
      <c r="G217" s="5"/>
      <c r="H217" s="5"/>
      <c r="I217" s="5"/>
      <c r="J217" s="5"/>
      <c r="AB217" s="5"/>
      <c r="AC217" s="5"/>
      <c r="AD217" s="5">
        <f t="shared" si="14"/>
        <v>0</v>
      </c>
    </row>
    <row r="218" spans="1:30" ht="15" hidden="1">
      <c r="A218" s="35" t="s">
        <v>163</v>
      </c>
      <c r="B218" s="33">
        <v>11</v>
      </c>
      <c r="C218" s="41" t="s">
        <v>40</v>
      </c>
      <c r="D218" s="34">
        <v>4227</v>
      </c>
      <c r="E218" s="18" t="s">
        <v>219</v>
      </c>
      <c r="F218" s="19"/>
      <c r="G218" s="5"/>
      <c r="H218" s="5"/>
      <c r="I218" s="5"/>
      <c r="J218" s="5"/>
      <c r="AB218" s="5"/>
      <c r="AC218" s="5"/>
      <c r="AD218" s="5">
        <f t="shared" si="14"/>
        <v>0</v>
      </c>
    </row>
    <row r="219" spans="1:30" ht="15" hidden="1">
      <c r="A219" s="35" t="s">
        <v>163</v>
      </c>
      <c r="B219" s="33">
        <v>12</v>
      </c>
      <c r="C219" s="41" t="s">
        <v>40</v>
      </c>
      <c r="D219" s="34">
        <v>3211</v>
      </c>
      <c r="E219" s="18" t="s">
        <v>196</v>
      </c>
      <c r="F219" s="19"/>
      <c r="G219" s="5"/>
      <c r="H219" s="5"/>
      <c r="I219" s="5"/>
      <c r="J219" s="5"/>
      <c r="AB219" s="5"/>
      <c r="AC219" s="5"/>
      <c r="AD219" s="5">
        <f t="shared" si="14"/>
        <v>0</v>
      </c>
    </row>
    <row r="220" spans="1:30" ht="15" hidden="1">
      <c r="A220" s="35" t="s">
        <v>163</v>
      </c>
      <c r="B220" s="33">
        <v>12</v>
      </c>
      <c r="C220" s="41" t="s">
        <v>40</v>
      </c>
      <c r="D220" s="34">
        <v>3232</v>
      </c>
      <c r="E220" s="18" t="s">
        <v>204</v>
      </c>
      <c r="F220" s="19"/>
      <c r="G220" s="5"/>
      <c r="H220" s="5"/>
      <c r="I220" s="5"/>
      <c r="J220" s="5"/>
      <c r="AB220" s="5"/>
      <c r="AC220" s="5"/>
      <c r="AD220" s="5">
        <f t="shared" si="14"/>
        <v>0</v>
      </c>
    </row>
    <row r="221" spans="1:30" ht="15" hidden="1">
      <c r="A221" s="35" t="s">
        <v>163</v>
      </c>
      <c r="B221" s="33">
        <v>12</v>
      </c>
      <c r="C221" s="41" t="s">
        <v>40</v>
      </c>
      <c r="D221" s="34">
        <v>3237</v>
      </c>
      <c r="E221" s="18" t="s">
        <v>63</v>
      </c>
      <c r="F221" s="19"/>
      <c r="G221" s="5"/>
      <c r="H221" s="5"/>
      <c r="I221" s="5"/>
      <c r="J221" s="5"/>
      <c r="AB221" s="5"/>
      <c r="AC221" s="5"/>
      <c r="AD221" s="5">
        <f t="shared" si="14"/>
        <v>0</v>
      </c>
    </row>
    <row r="222" spans="1:30" ht="15" hidden="1">
      <c r="A222" s="35" t="s">
        <v>163</v>
      </c>
      <c r="B222" s="33">
        <v>12</v>
      </c>
      <c r="C222" s="41" t="s">
        <v>40</v>
      </c>
      <c r="D222" s="34">
        <v>4126</v>
      </c>
      <c r="E222" s="18" t="s">
        <v>4</v>
      </c>
      <c r="F222" s="19"/>
      <c r="G222" s="5"/>
      <c r="H222" s="5"/>
      <c r="I222" s="5"/>
      <c r="J222" s="5"/>
      <c r="AB222" s="5"/>
      <c r="AC222" s="5"/>
      <c r="AD222" s="5">
        <f t="shared" si="14"/>
        <v>0</v>
      </c>
    </row>
    <row r="223" spans="1:30" ht="15" hidden="1">
      <c r="A223" s="35" t="s">
        <v>163</v>
      </c>
      <c r="B223" s="33">
        <v>12</v>
      </c>
      <c r="C223" s="43" t="s">
        <v>40</v>
      </c>
      <c r="D223" s="34">
        <v>4221</v>
      </c>
      <c r="E223" s="18" t="s">
        <v>216</v>
      </c>
      <c r="F223" s="19"/>
      <c r="G223" s="5"/>
      <c r="H223" s="5"/>
      <c r="I223" s="5"/>
      <c r="J223" s="5"/>
      <c r="AB223" s="5"/>
      <c r="AC223" s="5"/>
      <c r="AD223" s="5">
        <f t="shared" si="14"/>
        <v>0</v>
      </c>
    </row>
    <row r="224" spans="1:30" ht="15" hidden="1">
      <c r="A224" s="35" t="s">
        <v>163</v>
      </c>
      <c r="B224" s="33">
        <v>12</v>
      </c>
      <c r="C224" s="41" t="s">
        <v>40</v>
      </c>
      <c r="D224" s="34">
        <v>4227</v>
      </c>
      <c r="E224" s="18" t="s">
        <v>219</v>
      </c>
      <c r="F224" s="19"/>
      <c r="G224" s="5"/>
      <c r="H224" s="5"/>
      <c r="I224" s="5"/>
      <c r="J224" s="5"/>
      <c r="AB224" s="5"/>
      <c r="AC224" s="5"/>
      <c r="AD224" s="5">
        <f t="shared" si="14"/>
        <v>0</v>
      </c>
    </row>
    <row r="225" spans="1:30" ht="15" hidden="1">
      <c r="A225" s="35" t="s">
        <v>163</v>
      </c>
      <c r="B225" s="33">
        <v>12</v>
      </c>
      <c r="C225" s="41" t="s">
        <v>40</v>
      </c>
      <c r="D225" s="34">
        <v>4262</v>
      </c>
      <c r="E225" s="18" t="s">
        <v>222</v>
      </c>
      <c r="F225" s="19"/>
      <c r="G225" s="5"/>
      <c r="H225" s="5"/>
      <c r="I225" s="5"/>
      <c r="J225" s="5"/>
      <c r="AB225" s="5"/>
      <c r="AC225" s="5"/>
      <c r="AD225" s="5">
        <f t="shared" si="14"/>
        <v>0</v>
      </c>
    </row>
    <row r="226" spans="1:30" ht="15" hidden="1">
      <c r="A226" s="35" t="s">
        <v>163</v>
      </c>
      <c r="B226" s="33">
        <v>51</v>
      </c>
      <c r="C226" s="41" t="s">
        <v>40</v>
      </c>
      <c r="D226" s="34">
        <v>3232</v>
      </c>
      <c r="E226" s="18" t="s">
        <v>204</v>
      </c>
      <c r="F226" s="19"/>
      <c r="G226" s="5"/>
      <c r="H226" s="5"/>
      <c r="I226" s="5"/>
      <c r="J226" s="5"/>
      <c r="AB226" s="5"/>
      <c r="AC226" s="5"/>
      <c r="AD226" s="5">
        <f t="shared" si="14"/>
        <v>0</v>
      </c>
    </row>
    <row r="227" spans="1:30" ht="15" hidden="1">
      <c r="A227" s="35" t="s">
        <v>163</v>
      </c>
      <c r="B227" s="33">
        <v>51</v>
      </c>
      <c r="C227" s="41" t="s">
        <v>40</v>
      </c>
      <c r="D227" s="34">
        <v>3237</v>
      </c>
      <c r="E227" s="18" t="s">
        <v>63</v>
      </c>
      <c r="F227" s="19"/>
      <c r="G227" s="5"/>
      <c r="H227" s="5"/>
      <c r="I227" s="5"/>
      <c r="J227" s="5"/>
      <c r="AB227" s="5"/>
      <c r="AC227" s="5"/>
      <c r="AD227" s="5">
        <f t="shared" si="14"/>
        <v>0</v>
      </c>
    </row>
    <row r="228" spans="1:30" ht="15" hidden="1">
      <c r="A228" s="35" t="s">
        <v>163</v>
      </c>
      <c r="B228" s="33">
        <v>51</v>
      </c>
      <c r="C228" s="41" t="s">
        <v>40</v>
      </c>
      <c r="D228" s="34">
        <v>4126</v>
      </c>
      <c r="E228" s="18" t="s">
        <v>4</v>
      </c>
      <c r="F228" s="19"/>
      <c r="G228" s="5"/>
      <c r="H228" s="5"/>
      <c r="I228" s="5"/>
      <c r="J228" s="5"/>
      <c r="AB228" s="5"/>
      <c r="AC228" s="5"/>
      <c r="AD228" s="5">
        <f t="shared" si="14"/>
        <v>0</v>
      </c>
    </row>
    <row r="229" spans="1:30" ht="15" hidden="1">
      <c r="A229" s="35" t="s">
        <v>163</v>
      </c>
      <c r="B229" s="33">
        <v>51</v>
      </c>
      <c r="C229" s="41" t="s">
        <v>40</v>
      </c>
      <c r="D229" s="34">
        <v>4221</v>
      </c>
      <c r="E229" s="18" t="s">
        <v>216</v>
      </c>
      <c r="F229" s="19"/>
      <c r="G229" s="5"/>
      <c r="H229" s="5"/>
      <c r="I229" s="5"/>
      <c r="J229" s="5"/>
      <c r="AB229" s="5"/>
      <c r="AC229" s="5"/>
      <c r="AD229" s="5">
        <f t="shared" si="14"/>
        <v>0</v>
      </c>
    </row>
    <row r="230" spans="1:30" ht="15" hidden="1">
      <c r="A230" s="35" t="s">
        <v>163</v>
      </c>
      <c r="B230" s="33">
        <v>51</v>
      </c>
      <c r="C230" s="41" t="s">
        <v>40</v>
      </c>
      <c r="D230" s="34">
        <v>4227</v>
      </c>
      <c r="E230" s="18" t="s">
        <v>219</v>
      </c>
      <c r="F230" s="19"/>
      <c r="G230" s="5"/>
      <c r="H230" s="5"/>
      <c r="I230" s="5"/>
      <c r="J230" s="5"/>
      <c r="AB230" s="5"/>
      <c r="AC230" s="5"/>
      <c r="AD230" s="5">
        <f t="shared" si="14"/>
        <v>0</v>
      </c>
    </row>
    <row r="231" spans="1:30" ht="15" hidden="1">
      <c r="A231" s="35" t="s">
        <v>163</v>
      </c>
      <c r="B231" s="33">
        <v>51</v>
      </c>
      <c r="C231" s="41" t="s">
        <v>40</v>
      </c>
      <c r="D231" s="34">
        <v>4262</v>
      </c>
      <c r="E231" s="18" t="s">
        <v>222</v>
      </c>
      <c r="F231" s="19"/>
      <c r="G231" s="5"/>
      <c r="H231" s="5"/>
      <c r="I231" s="5"/>
      <c r="J231" s="5"/>
      <c r="AB231" s="5"/>
      <c r="AC231" s="5"/>
      <c r="AD231" s="5">
        <f t="shared" si="14"/>
        <v>0</v>
      </c>
    </row>
    <row r="232" spans="1:30" ht="60" hidden="1">
      <c r="A232" s="73" t="s">
        <v>56</v>
      </c>
      <c r="B232" s="73"/>
      <c r="C232" s="73"/>
      <c r="D232" s="73"/>
      <c r="E232" s="14" t="s">
        <v>303</v>
      </c>
      <c r="F232" s="15" t="s">
        <v>427</v>
      </c>
      <c r="G232" s="6">
        <f>SUM(G233:G234)</f>
        <v>0</v>
      </c>
      <c r="H232" s="6">
        <f>SUM(H233:H234)</f>
        <v>0</v>
      </c>
      <c r="I232" s="6">
        <f>SUM(I233:I234)</f>
        <v>0</v>
      </c>
      <c r="J232" s="6">
        <f>SUM(J233:J234)</f>
        <v>0</v>
      </c>
      <c r="AB232" s="6">
        <f>SUM(AB233:AB234)</f>
        <v>0</v>
      </c>
      <c r="AC232" s="6">
        <f>SUM(AC233:AC234)</f>
        <v>0</v>
      </c>
      <c r="AD232" s="6">
        <f t="shared" si="14"/>
        <v>0</v>
      </c>
    </row>
    <row r="233" spans="1:30" s="21" customFormat="1" ht="15" hidden="1">
      <c r="A233" s="35" t="s">
        <v>56</v>
      </c>
      <c r="B233" s="33">
        <v>11</v>
      </c>
      <c r="C233" s="41" t="s">
        <v>40</v>
      </c>
      <c r="D233" s="34">
        <v>3235</v>
      </c>
      <c r="E233" s="18" t="s">
        <v>72</v>
      </c>
      <c r="F233" s="19"/>
      <c r="G233" s="5"/>
      <c r="H233" s="5"/>
      <c r="I233" s="5"/>
      <c r="J233" s="5"/>
      <c r="AB233" s="5"/>
      <c r="AC233" s="5"/>
      <c r="AD233" s="5">
        <f t="shared" si="14"/>
        <v>0</v>
      </c>
    </row>
    <row r="234" spans="1:30" s="21" customFormat="1" ht="15" hidden="1">
      <c r="A234" s="35" t="s">
        <v>56</v>
      </c>
      <c r="B234" s="33">
        <v>11</v>
      </c>
      <c r="C234" s="41" t="s">
        <v>40</v>
      </c>
      <c r="D234" s="34">
        <v>3859</v>
      </c>
      <c r="E234" s="18" t="s">
        <v>477</v>
      </c>
      <c r="F234" s="19"/>
      <c r="G234" s="5"/>
      <c r="H234" s="5"/>
      <c r="I234" s="5"/>
      <c r="J234" s="5"/>
      <c r="AB234" s="5"/>
      <c r="AC234" s="5"/>
      <c r="AD234" s="5">
        <f t="shared" si="14"/>
        <v>0</v>
      </c>
    </row>
    <row r="235" spans="1:30" s="16" customFormat="1" ht="45" hidden="1">
      <c r="A235" s="73" t="s">
        <v>347</v>
      </c>
      <c r="B235" s="75"/>
      <c r="C235" s="75"/>
      <c r="D235" s="75"/>
      <c r="E235" s="14" t="s">
        <v>304</v>
      </c>
      <c r="F235" s="15" t="s">
        <v>433</v>
      </c>
      <c r="G235" s="6">
        <f>SUM(G236:G241)</f>
        <v>1620106.98</v>
      </c>
      <c r="H235" s="6">
        <f>SUM(H236:H241)</f>
        <v>1760000</v>
      </c>
      <c r="I235" s="6">
        <f>SUM(I236:I241)</f>
        <v>1410000</v>
      </c>
      <c r="J235" s="6">
        <f>SUM(J236:J241)</f>
        <v>1410000</v>
      </c>
      <c r="AB235" s="6">
        <f>SUM(AB236:AB241)</f>
        <v>0</v>
      </c>
      <c r="AC235" s="6">
        <f>SUM(AC236:AC241)</f>
        <v>0</v>
      </c>
      <c r="AD235" s="6">
        <f t="shared" si="14"/>
        <v>1410000</v>
      </c>
    </row>
    <row r="236" spans="1:30" ht="15" hidden="1">
      <c r="A236" s="35" t="s">
        <v>347</v>
      </c>
      <c r="B236" s="33">
        <v>11</v>
      </c>
      <c r="C236" s="41" t="s">
        <v>40</v>
      </c>
      <c r="D236" s="34">
        <v>3211</v>
      </c>
      <c r="E236" s="18" t="s">
        <v>196</v>
      </c>
      <c r="F236" s="19"/>
      <c r="G236" s="5"/>
      <c r="H236" s="5"/>
      <c r="I236" s="5"/>
      <c r="J236" s="5"/>
      <c r="AB236" s="5"/>
      <c r="AC236" s="5"/>
      <c r="AD236" s="5">
        <f t="shared" si="14"/>
        <v>0</v>
      </c>
    </row>
    <row r="237" spans="1:30" ht="15" hidden="1">
      <c r="A237" s="35" t="s">
        <v>347</v>
      </c>
      <c r="B237" s="33">
        <v>11</v>
      </c>
      <c r="C237" s="41" t="s">
        <v>339</v>
      </c>
      <c r="D237" s="34">
        <v>3234</v>
      </c>
      <c r="E237" s="18" t="s">
        <v>206</v>
      </c>
      <c r="F237" s="19"/>
      <c r="G237" s="5">
        <v>188190</v>
      </c>
      <c r="H237" s="5">
        <v>250000</v>
      </c>
      <c r="I237" s="5">
        <v>200000</v>
      </c>
      <c r="J237" s="5">
        <f>I237</f>
        <v>200000</v>
      </c>
      <c r="AB237" s="5"/>
      <c r="AC237" s="5"/>
      <c r="AD237" s="5">
        <f t="shared" si="14"/>
        <v>200000</v>
      </c>
    </row>
    <row r="238" spans="1:30" ht="15" hidden="1">
      <c r="A238" s="35" t="s">
        <v>347</v>
      </c>
      <c r="B238" s="33">
        <v>11</v>
      </c>
      <c r="C238" s="41" t="s">
        <v>339</v>
      </c>
      <c r="D238" s="34">
        <v>3235</v>
      </c>
      <c r="E238" s="18" t="s">
        <v>72</v>
      </c>
      <c r="F238" s="19"/>
      <c r="G238" s="5">
        <v>1431916.98</v>
      </c>
      <c r="H238" s="5">
        <v>1500000</v>
      </c>
      <c r="I238" s="5">
        <v>1200000</v>
      </c>
      <c r="J238" s="5">
        <f>I238</f>
        <v>1200000</v>
      </c>
      <c r="AB238" s="5"/>
      <c r="AC238" s="5"/>
      <c r="AD238" s="5">
        <f t="shared" si="14"/>
        <v>1200000</v>
      </c>
    </row>
    <row r="239" spans="1:30" ht="15" hidden="1">
      <c r="A239" s="35" t="s">
        <v>347</v>
      </c>
      <c r="B239" s="33">
        <v>11</v>
      </c>
      <c r="C239" s="41" t="s">
        <v>339</v>
      </c>
      <c r="D239" s="34">
        <v>3237</v>
      </c>
      <c r="E239" s="18" t="s">
        <v>63</v>
      </c>
      <c r="F239" s="19"/>
      <c r="G239" s="5"/>
      <c r="H239" s="5">
        <v>10000</v>
      </c>
      <c r="I239" s="5">
        <v>10000</v>
      </c>
      <c r="J239" s="5">
        <f>I239</f>
        <v>10000</v>
      </c>
      <c r="AB239" s="5"/>
      <c r="AC239" s="5"/>
      <c r="AD239" s="5">
        <f t="shared" si="14"/>
        <v>10000</v>
      </c>
    </row>
    <row r="240" spans="1:30" ht="30" hidden="1">
      <c r="A240" s="35" t="s">
        <v>347</v>
      </c>
      <c r="B240" s="33">
        <v>11</v>
      </c>
      <c r="C240" s="41" t="s">
        <v>339</v>
      </c>
      <c r="D240" s="34">
        <v>3241</v>
      </c>
      <c r="E240" s="18" t="s">
        <v>401</v>
      </c>
      <c r="F240" s="19"/>
      <c r="G240" s="5"/>
      <c r="H240" s="5"/>
      <c r="I240" s="5"/>
      <c r="J240" s="5">
        <f>I240</f>
        <v>0</v>
      </c>
      <c r="AB240" s="5"/>
      <c r="AC240" s="5"/>
      <c r="AD240" s="5">
        <f t="shared" si="14"/>
        <v>0</v>
      </c>
    </row>
    <row r="241" spans="1:30" ht="15" hidden="1">
      <c r="A241" s="35" t="s">
        <v>347</v>
      </c>
      <c r="B241" s="33">
        <v>11</v>
      </c>
      <c r="C241" s="41" t="s">
        <v>40</v>
      </c>
      <c r="D241" s="34">
        <v>3859</v>
      </c>
      <c r="E241" s="18" t="s">
        <v>477</v>
      </c>
      <c r="F241" s="19"/>
      <c r="G241" s="5"/>
      <c r="H241" s="5"/>
      <c r="I241" s="5"/>
      <c r="J241" s="5"/>
      <c r="AB241" s="5"/>
      <c r="AC241" s="5"/>
      <c r="AD241" s="5">
        <f t="shared" si="14"/>
        <v>0</v>
      </c>
    </row>
    <row r="242" spans="1:30" ht="60" hidden="1">
      <c r="A242" s="73" t="s">
        <v>57</v>
      </c>
      <c r="B242" s="73"/>
      <c r="C242" s="73"/>
      <c r="D242" s="73"/>
      <c r="E242" s="14" t="s">
        <v>46</v>
      </c>
      <c r="F242" s="15" t="s">
        <v>427</v>
      </c>
      <c r="G242" s="6">
        <f>SUM(G243:G249)</f>
        <v>282358.19999999995</v>
      </c>
      <c r="H242" s="6">
        <f>SUM(H243:H249)</f>
        <v>230000</v>
      </c>
      <c r="I242" s="6">
        <f>SUM(I243:I249)</f>
        <v>230000</v>
      </c>
      <c r="J242" s="6">
        <f>SUM(J243:J249)</f>
        <v>230000</v>
      </c>
      <c r="AB242" s="6">
        <f>SUM(AB243:AB249)</f>
        <v>0</v>
      </c>
      <c r="AC242" s="6">
        <f>SUM(AC243:AC249)</f>
        <v>0</v>
      </c>
      <c r="AD242" s="6">
        <f t="shared" si="14"/>
        <v>230000</v>
      </c>
    </row>
    <row r="243" spans="1:30" ht="30" hidden="1">
      <c r="A243" s="35" t="s">
        <v>57</v>
      </c>
      <c r="B243" s="33">
        <v>11</v>
      </c>
      <c r="C243" s="41" t="s">
        <v>40</v>
      </c>
      <c r="D243" s="34">
        <v>3224</v>
      </c>
      <c r="E243" s="18" t="s">
        <v>231</v>
      </c>
      <c r="F243" s="19"/>
      <c r="G243" s="5">
        <v>2363.3</v>
      </c>
      <c r="H243" s="5">
        <v>20000</v>
      </c>
      <c r="I243" s="5">
        <v>20000</v>
      </c>
      <c r="J243" s="5">
        <f aca="true" t="shared" si="16" ref="J243:J248">I243</f>
        <v>20000</v>
      </c>
      <c r="AB243" s="5"/>
      <c r="AC243" s="5"/>
      <c r="AD243" s="5">
        <f t="shared" si="14"/>
        <v>20000</v>
      </c>
    </row>
    <row r="244" spans="1:30" ht="15" hidden="1">
      <c r="A244" s="35" t="s">
        <v>57</v>
      </c>
      <c r="B244" s="33">
        <v>11</v>
      </c>
      <c r="C244" s="41" t="s">
        <v>40</v>
      </c>
      <c r="D244" s="34">
        <v>3232</v>
      </c>
      <c r="E244" s="18" t="s">
        <v>204</v>
      </c>
      <c r="F244" s="19"/>
      <c r="G244" s="5">
        <v>230358.65</v>
      </c>
      <c r="H244" s="5">
        <v>150000</v>
      </c>
      <c r="I244" s="5">
        <v>150000</v>
      </c>
      <c r="J244" s="5">
        <f t="shared" si="16"/>
        <v>150000</v>
      </c>
      <c r="AB244" s="5"/>
      <c r="AC244" s="5"/>
      <c r="AD244" s="5">
        <f t="shared" si="14"/>
        <v>150000</v>
      </c>
    </row>
    <row r="245" spans="1:30" ht="15" hidden="1">
      <c r="A245" s="35" t="s">
        <v>57</v>
      </c>
      <c r="B245" s="33">
        <v>11</v>
      </c>
      <c r="C245" s="41" t="s">
        <v>40</v>
      </c>
      <c r="D245" s="34">
        <v>3237</v>
      </c>
      <c r="E245" s="18" t="s">
        <v>63</v>
      </c>
      <c r="F245" s="19"/>
      <c r="G245" s="5">
        <v>37884</v>
      </c>
      <c r="H245" s="5">
        <v>30000</v>
      </c>
      <c r="I245" s="5">
        <v>30000</v>
      </c>
      <c r="J245" s="5">
        <f t="shared" si="16"/>
        <v>30000</v>
      </c>
      <c r="AB245" s="5"/>
      <c r="AC245" s="5"/>
      <c r="AD245" s="5">
        <f t="shared" si="14"/>
        <v>30000</v>
      </c>
    </row>
    <row r="246" spans="1:30" ht="15" hidden="1">
      <c r="A246" s="35" t="s">
        <v>57</v>
      </c>
      <c r="B246" s="33">
        <v>11</v>
      </c>
      <c r="C246" s="41" t="s">
        <v>40</v>
      </c>
      <c r="D246" s="34">
        <v>4221</v>
      </c>
      <c r="E246" s="18" t="s">
        <v>216</v>
      </c>
      <c r="F246" s="19"/>
      <c r="G246" s="5">
        <v>6555.5</v>
      </c>
      <c r="H246" s="5">
        <v>20000</v>
      </c>
      <c r="I246" s="5">
        <v>20000</v>
      </c>
      <c r="J246" s="5">
        <f t="shared" si="16"/>
        <v>20000</v>
      </c>
      <c r="AB246" s="5"/>
      <c r="AC246" s="5"/>
      <c r="AD246" s="5">
        <f t="shared" si="14"/>
        <v>20000</v>
      </c>
    </row>
    <row r="247" spans="1:30" ht="15" hidden="1">
      <c r="A247" s="35" t="s">
        <v>57</v>
      </c>
      <c r="B247" s="33">
        <v>11</v>
      </c>
      <c r="C247" s="41" t="s">
        <v>40</v>
      </c>
      <c r="D247" s="34">
        <v>4223</v>
      </c>
      <c r="E247" s="18" t="s">
        <v>218</v>
      </c>
      <c r="F247" s="19"/>
      <c r="G247" s="5">
        <v>5196.75</v>
      </c>
      <c r="H247" s="5">
        <v>10000</v>
      </c>
      <c r="I247" s="5">
        <v>10000</v>
      </c>
      <c r="J247" s="5">
        <f t="shared" si="16"/>
        <v>10000</v>
      </c>
      <c r="AB247" s="5"/>
      <c r="AC247" s="5"/>
      <c r="AD247" s="5">
        <f t="shared" si="14"/>
        <v>10000</v>
      </c>
    </row>
    <row r="248" spans="1:30" s="21" customFormat="1" ht="15" hidden="1">
      <c r="A248" s="35" t="s">
        <v>57</v>
      </c>
      <c r="B248" s="33">
        <v>11</v>
      </c>
      <c r="C248" s="41" t="s">
        <v>40</v>
      </c>
      <c r="D248" s="34">
        <v>4511</v>
      </c>
      <c r="E248" s="18" t="s">
        <v>223</v>
      </c>
      <c r="F248" s="19"/>
      <c r="G248" s="5"/>
      <c r="H248" s="5"/>
      <c r="I248" s="5"/>
      <c r="J248" s="5">
        <f t="shared" si="16"/>
        <v>0</v>
      </c>
      <c r="AB248" s="5"/>
      <c r="AC248" s="5"/>
      <c r="AD248" s="5">
        <f t="shared" si="14"/>
        <v>0</v>
      </c>
    </row>
    <row r="249" spans="1:30" s="21" customFormat="1" ht="15" hidden="1">
      <c r="A249" s="35" t="s">
        <v>57</v>
      </c>
      <c r="B249" s="33">
        <v>31</v>
      </c>
      <c r="C249" s="41" t="s">
        <v>40</v>
      </c>
      <c r="D249" s="34">
        <v>3232</v>
      </c>
      <c r="E249" s="18" t="s">
        <v>204</v>
      </c>
      <c r="F249" s="19"/>
      <c r="G249" s="53"/>
      <c r="H249" s="5"/>
      <c r="I249" s="5"/>
      <c r="J249" s="48"/>
      <c r="AB249" s="5"/>
      <c r="AC249" s="5"/>
      <c r="AD249" s="5">
        <f t="shared" si="14"/>
        <v>0</v>
      </c>
    </row>
    <row r="250" spans="1:30" s="16" customFormat="1" ht="60" hidden="1">
      <c r="A250" s="73" t="s">
        <v>70</v>
      </c>
      <c r="B250" s="73"/>
      <c r="C250" s="73"/>
      <c r="D250" s="73"/>
      <c r="E250" s="14" t="s">
        <v>9</v>
      </c>
      <c r="F250" s="15" t="s">
        <v>427</v>
      </c>
      <c r="G250" s="6">
        <f>SUM(G251)</f>
        <v>0</v>
      </c>
      <c r="H250" s="6">
        <f>SUM(H251)</f>
        <v>0</v>
      </c>
      <c r="I250" s="6">
        <f>SUM(I251)</f>
        <v>0</v>
      </c>
      <c r="J250" s="6">
        <f>SUM(J251)</f>
        <v>0</v>
      </c>
      <c r="AB250" s="6">
        <f>SUM(AB251)</f>
        <v>0</v>
      </c>
      <c r="AC250" s="6">
        <f>SUM(AC251)</f>
        <v>0</v>
      </c>
      <c r="AD250" s="6">
        <f t="shared" si="14"/>
        <v>0</v>
      </c>
    </row>
    <row r="251" spans="1:30" ht="45" hidden="1">
      <c r="A251" s="35" t="s">
        <v>70</v>
      </c>
      <c r="B251" s="33">
        <v>11</v>
      </c>
      <c r="C251" s="42" t="s">
        <v>40</v>
      </c>
      <c r="D251" s="34">
        <v>3861</v>
      </c>
      <c r="E251" s="18" t="s">
        <v>487</v>
      </c>
      <c r="F251" s="19"/>
      <c r="G251" s="5"/>
      <c r="H251" s="5"/>
      <c r="I251" s="5"/>
      <c r="J251" s="5">
        <f>I251</f>
        <v>0</v>
      </c>
      <c r="AB251" s="5"/>
      <c r="AC251" s="5"/>
      <c r="AD251" s="5">
        <f t="shared" si="14"/>
        <v>0</v>
      </c>
    </row>
    <row r="252" spans="1:30" s="16" customFormat="1" ht="60" hidden="1">
      <c r="A252" s="73" t="s">
        <v>385</v>
      </c>
      <c r="B252" s="73"/>
      <c r="C252" s="73"/>
      <c r="D252" s="73"/>
      <c r="E252" s="14" t="s">
        <v>386</v>
      </c>
      <c r="F252" s="15" t="s">
        <v>427</v>
      </c>
      <c r="G252" s="6">
        <f>SUM(G253)</f>
        <v>0</v>
      </c>
      <c r="H252" s="6">
        <f>SUM(H253)</f>
        <v>2000000</v>
      </c>
      <c r="I252" s="6">
        <f>SUM(I253)</f>
        <v>0</v>
      </c>
      <c r="J252" s="6">
        <f>SUM(J253)</f>
        <v>0</v>
      </c>
      <c r="AB252" s="6">
        <f>SUM(AB253)</f>
        <v>0</v>
      </c>
      <c r="AC252" s="6">
        <f>SUM(AC253)</f>
        <v>0</v>
      </c>
      <c r="AD252" s="6">
        <f t="shared" si="14"/>
        <v>0</v>
      </c>
    </row>
    <row r="253" spans="1:30" ht="45" hidden="1">
      <c r="A253" s="35" t="s">
        <v>385</v>
      </c>
      <c r="B253" s="33">
        <v>11</v>
      </c>
      <c r="C253" s="42" t="s">
        <v>40</v>
      </c>
      <c r="D253" s="34">
        <v>3861</v>
      </c>
      <c r="E253" s="18" t="s">
        <v>487</v>
      </c>
      <c r="F253" s="19"/>
      <c r="G253" s="5"/>
      <c r="H253" s="5">
        <v>2000000</v>
      </c>
      <c r="I253" s="5">
        <v>0</v>
      </c>
      <c r="J253" s="5">
        <f>I253</f>
        <v>0</v>
      </c>
      <c r="AB253" s="5">
        <v>0</v>
      </c>
      <c r="AC253" s="5">
        <v>0</v>
      </c>
      <c r="AD253" s="5">
        <f t="shared" si="14"/>
        <v>0</v>
      </c>
    </row>
    <row r="254" spans="1:30" ht="75" hidden="1">
      <c r="A254" s="73" t="s">
        <v>190</v>
      </c>
      <c r="B254" s="73"/>
      <c r="C254" s="73"/>
      <c r="D254" s="73"/>
      <c r="E254" s="14" t="s">
        <v>173</v>
      </c>
      <c r="F254" s="15" t="s">
        <v>428</v>
      </c>
      <c r="G254" s="6">
        <f>SUM(G255:G261)</f>
        <v>0</v>
      </c>
      <c r="H254" s="6">
        <f>SUM(H255:H261)</f>
        <v>0</v>
      </c>
      <c r="I254" s="6">
        <f>SUM(I255:I261)</f>
        <v>0</v>
      </c>
      <c r="J254" s="6">
        <f>SUM(J255:J261)</f>
        <v>0</v>
      </c>
      <c r="AB254" s="6">
        <f>SUM(AB255:AB261)</f>
        <v>0</v>
      </c>
      <c r="AC254" s="6">
        <f>SUM(AC255:AC261)</f>
        <v>0</v>
      </c>
      <c r="AD254" s="6">
        <f t="shared" si="14"/>
        <v>0</v>
      </c>
    </row>
    <row r="255" spans="1:30" ht="15" hidden="1">
      <c r="A255" s="35" t="s">
        <v>190</v>
      </c>
      <c r="B255" s="33">
        <v>11</v>
      </c>
      <c r="C255" s="41" t="s">
        <v>40</v>
      </c>
      <c r="D255" s="34">
        <v>3221</v>
      </c>
      <c r="E255" s="18" t="s">
        <v>234</v>
      </c>
      <c r="F255" s="19"/>
      <c r="G255" s="5"/>
      <c r="H255" s="5"/>
      <c r="I255" s="5"/>
      <c r="J255" s="5"/>
      <c r="AB255" s="5"/>
      <c r="AC255" s="5"/>
      <c r="AD255" s="5">
        <f t="shared" si="14"/>
        <v>0</v>
      </c>
    </row>
    <row r="256" spans="1:30" ht="15" hidden="1">
      <c r="A256" s="35" t="s">
        <v>190</v>
      </c>
      <c r="B256" s="33">
        <v>11</v>
      </c>
      <c r="C256" s="41" t="s">
        <v>40</v>
      </c>
      <c r="D256" s="34">
        <v>3232</v>
      </c>
      <c r="E256" s="18" t="s">
        <v>204</v>
      </c>
      <c r="F256" s="19"/>
      <c r="G256" s="5"/>
      <c r="H256" s="5"/>
      <c r="I256" s="5"/>
      <c r="J256" s="5"/>
      <c r="AB256" s="5"/>
      <c r="AC256" s="5"/>
      <c r="AD256" s="5">
        <f t="shared" si="14"/>
        <v>0</v>
      </c>
    </row>
    <row r="257" spans="1:30" ht="15" hidden="1">
      <c r="A257" s="35" t="s">
        <v>190</v>
      </c>
      <c r="B257" s="33">
        <v>11</v>
      </c>
      <c r="C257" s="41" t="s">
        <v>40</v>
      </c>
      <c r="D257" s="34">
        <v>3292</v>
      </c>
      <c r="E257" s="18" t="s">
        <v>209</v>
      </c>
      <c r="F257" s="19"/>
      <c r="G257" s="5"/>
      <c r="H257" s="5"/>
      <c r="I257" s="5"/>
      <c r="J257" s="5"/>
      <c r="AB257" s="5"/>
      <c r="AC257" s="5"/>
      <c r="AD257" s="5">
        <f t="shared" si="14"/>
        <v>0</v>
      </c>
    </row>
    <row r="258" spans="1:30" ht="15" hidden="1">
      <c r="A258" s="35" t="s">
        <v>190</v>
      </c>
      <c r="B258" s="33">
        <v>11</v>
      </c>
      <c r="C258" s="41" t="s">
        <v>40</v>
      </c>
      <c r="D258" s="34">
        <v>4126</v>
      </c>
      <c r="E258" s="18" t="s">
        <v>4</v>
      </c>
      <c r="F258" s="19"/>
      <c r="G258" s="5"/>
      <c r="H258" s="5"/>
      <c r="I258" s="5"/>
      <c r="J258" s="5"/>
      <c r="AB258" s="5"/>
      <c r="AC258" s="5"/>
      <c r="AD258" s="5">
        <f t="shared" si="14"/>
        <v>0</v>
      </c>
    </row>
    <row r="259" spans="1:30" ht="15" hidden="1">
      <c r="A259" s="35" t="s">
        <v>190</v>
      </c>
      <c r="B259" s="33">
        <v>11</v>
      </c>
      <c r="C259" s="41" t="s">
        <v>40</v>
      </c>
      <c r="D259" s="34">
        <v>4221</v>
      </c>
      <c r="E259" s="18" t="s">
        <v>216</v>
      </c>
      <c r="F259" s="19"/>
      <c r="G259" s="5"/>
      <c r="H259" s="5"/>
      <c r="I259" s="5"/>
      <c r="J259" s="5"/>
      <c r="AB259" s="5"/>
      <c r="AC259" s="5"/>
      <c r="AD259" s="5">
        <f t="shared" si="14"/>
        <v>0</v>
      </c>
    </row>
    <row r="260" spans="1:30" ht="15" hidden="1">
      <c r="A260" s="35" t="s">
        <v>190</v>
      </c>
      <c r="B260" s="33">
        <v>11</v>
      </c>
      <c r="C260" s="41" t="s">
        <v>40</v>
      </c>
      <c r="D260" s="34">
        <v>4222</v>
      </c>
      <c r="E260" s="18" t="s">
        <v>217</v>
      </c>
      <c r="F260" s="19"/>
      <c r="G260" s="5"/>
      <c r="H260" s="5"/>
      <c r="I260" s="5"/>
      <c r="J260" s="5"/>
      <c r="AB260" s="5"/>
      <c r="AC260" s="5"/>
      <c r="AD260" s="5">
        <f t="shared" si="14"/>
        <v>0</v>
      </c>
    </row>
    <row r="261" spans="1:30" ht="15" hidden="1">
      <c r="A261" s="35" t="s">
        <v>190</v>
      </c>
      <c r="B261" s="33">
        <v>11</v>
      </c>
      <c r="C261" s="41" t="s">
        <v>40</v>
      </c>
      <c r="D261" s="34">
        <v>4531</v>
      </c>
      <c r="E261" s="18" t="s">
        <v>233</v>
      </c>
      <c r="F261" s="19"/>
      <c r="G261" s="5"/>
      <c r="H261" s="5"/>
      <c r="I261" s="5"/>
      <c r="J261" s="5"/>
      <c r="AB261" s="5"/>
      <c r="AC261" s="5"/>
      <c r="AD261" s="5">
        <f t="shared" si="14"/>
        <v>0</v>
      </c>
    </row>
    <row r="262" spans="1:30" s="16" customFormat="1" ht="75" hidden="1">
      <c r="A262" s="73" t="s">
        <v>1</v>
      </c>
      <c r="B262" s="73"/>
      <c r="C262" s="73"/>
      <c r="D262" s="73"/>
      <c r="E262" s="14" t="s">
        <v>22</v>
      </c>
      <c r="F262" s="15" t="s">
        <v>428</v>
      </c>
      <c r="G262" s="6">
        <f>SUM(G263:G264)</f>
        <v>0</v>
      </c>
      <c r="H262" s="6">
        <f>SUM(H263:H264)</f>
        <v>0</v>
      </c>
      <c r="I262" s="6">
        <f>SUM(I263:I264)</f>
        <v>0</v>
      </c>
      <c r="J262" s="6">
        <f>SUM(J263:J264)</f>
        <v>0</v>
      </c>
      <c r="AB262" s="6">
        <f>SUM(AB263:AB264)</f>
        <v>0</v>
      </c>
      <c r="AC262" s="6">
        <f>SUM(AC263:AC264)</f>
        <v>0</v>
      </c>
      <c r="AD262" s="6">
        <f t="shared" si="14"/>
        <v>0</v>
      </c>
    </row>
    <row r="263" spans="1:30" s="21" customFormat="1" ht="15" hidden="1">
      <c r="A263" s="35" t="s">
        <v>1</v>
      </c>
      <c r="B263" s="33">
        <v>11</v>
      </c>
      <c r="C263" s="41" t="s">
        <v>40</v>
      </c>
      <c r="D263" s="34">
        <v>3237</v>
      </c>
      <c r="E263" s="18" t="s">
        <v>63</v>
      </c>
      <c r="F263" s="19"/>
      <c r="G263" s="5"/>
      <c r="H263" s="5"/>
      <c r="I263" s="5"/>
      <c r="J263" s="5"/>
      <c r="AB263" s="5"/>
      <c r="AC263" s="5"/>
      <c r="AD263" s="5">
        <f aca="true" t="shared" si="17" ref="AD263:AD342">I263-AB263+AC263</f>
        <v>0</v>
      </c>
    </row>
    <row r="264" spans="1:30" ht="15" hidden="1">
      <c r="A264" s="35" t="s">
        <v>1</v>
      </c>
      <c r="B264" s="33">
        <v>11</v>
      </c>
      <c r="C264" s="41" t="s">
        <v>40</v>
      </c>
      <c r="D264" s="34">
        <v>3859</v>
      </c>
      <c r="E264" s="18" t="s">
        <v>477</v>
      </c>
      <c r="F264" s="19"/>
      <c r="G264" s="5"/>
      <c r="H264" s="5"/>
      <c r="I264" s="5"/>
      <c r="J264" s="5"/>
      <c r="AB264" s="5"/>
      <c r="AC264" s="5"/>
      <c r="AD264" s="5">
        <f t="shared" si="17"/>
        <v>0</v>
      </c>
    </row>
    <row r="265" spans="1:30" s="16" customFormat="1" ht="75" hidden="1">
      <c r="A265" s="73" t="s">
        <v>181</v>
      </c>
      <c r="B265" s="73"/>
      <c r="C265" s="73"/>
      <c r="D265" s="73"/>
      <c r="E265" s="14" t="s">
        <v>174</v>
      </c>
      <c r="F265" s="15" t="s">
        <v>428</v>
      </c>
      <c r="G265" s="6">
        <f>SUM(G266:G275)</f>
        <v>0</v>
      </c>
      <c r="H265" s="6">
        <f>SUM(H266:H275)</f>
        <v>0</v>
      </c>
      <c r="I265" s="6">
        <f>SUM(I266:I275)</f>
        <v>0</v>
      </c>
      <c r="J265" s="6">
        <f>SUM(J266:J275)</f>
        <v>0</v>
      </c>
      <c r="AB265" s="6">
        <f>SUM(AB266:AB275)</f>
        <v>0</v>
      </c>
      <c r="AC265" s="6">
        <f>SUM(AC266:AC275)</f>
        <v>0</v>
      </c>
      <c r="AD265" s="6">
        <f t="shared" si="17"/>
        <v>0</v>
      </c>
    </row>
    <row r="266" spans="1:30" ht="15" hidden="1">
      <c r="A266" s="35" t="s">
        <v>181</v>
      </c>
      <c r="B266" s="33">
        <v>11</v>
      </c>
      <c r="C266" s="41" t="s">
        <v>40</v>
      </c>
      <c r="D266" s="34">
        <v>3224</v>
      </c>
      <c r="E266" s="18" t="s">
        <v>235</v>
      </c>
      <c r="F266" s="19"/>
      <c r="G266" s="5"/>
      <c r="H266" s="5"/>
      <c r="I266" s="5"/>
      <c r="J266" s="5"/>
      <c r="AB266" s="5"/>
      <c r="AC266" s="5"/>
      <c r="AD266" s="5">
        <f t="shared" si="17"/>
        <v>0</v>
      </c>
    </row>
    <row r="267" spans="1:30" ht="15" hidden="1">
      <c r="A267" s="35" t="s">
        <v>181</v>
      </c>
      <c r="B267" s="33">
        <v>11</v>
      </c>
      <c r="C267" s="41" t="s">
        <v>40</v>
      </c>
      <c r="D267" s="34">
        <v>3232</v>
      </c>
      <c r="E267" s="18" t="s">
        <v>204</v>
      </c>
      <c r="F267" s="19"/>
      <c r="G267" s="5"/>
      <c r="H267" s="5"/>
      <c r="I267" s="5"/>
      <c r="J267" s="5"/>
      <c r="AB267" s="5"/>
      <c r="AC267" s="5"/>
      <c r="AD267" s="5">
        <f t="shared" si="17"/>
        <v>0</v>
      </c>
    </row>
    <row r="268" spans="1:30" ht="15" hidden="1">
      <c r="A268" s="35" t="s">
        <v>181</v>
      </c>
      <c r="B268" s="33">
        <v>11</v>
      </c>
      <c r="C268" s="41" t="s">
        <v>40</v>
      </c>
      <c r="D268" s="34">
        <v>3237</v>
      </c>
      <c r="E268" s="18" t="s">
        <v>63</v>
      </c>
      <c r="F268" s="19"/>
      <c r="G268" s="5"/>
      <c r="H268" s="5"/>
      <c r="I268" s="5"/>
      <c r="J268" s="5"/>
      <c r="AB268" s="5"/>
      <c r="AC268" s="5"/>
      <c r="AD268" s="5">
        <f t="shared" si="17"/>
        <v>0</v>
      </c>
    </row>
    <row r="269" spans="1:30" ht="15" hidden="1">
      <c r="A269" s="35" t="s">
        <v>181</v>
      </c>
      <c r="B269" s="33">
        <v>11</v>
      </c>
      <c r="C269" s="41" t="s">
        <v>40</v>
      </c>
      <c r="D269" s="34">
        <v>4126</v>
      </c>
      <c r="E269" s="18" t="s">
        <v>4</v>
      </c>
      <c r="F269" s="19"/>
      <c r="G269" s="5"/>
      <c r="H269" s="5"/>
      <c r="I269" s="5"/>
      <c r="J269" s="5"/>
      <c r="AB269" s="5"/>
      <c r="AC269" s="5"/>
      <c r="AD269" s="5">
        <f t="shared" si="17"/>
        <v>0</v>
      </c>
    </row>
    <row r="270" spans="1:30" ht="15" hidden="1">
      <c r="A270" s="35" t="s">
        <v>181</v>
      </c>
      <c r="B270" s="33">
        <v>11</v>
      </c>
      <c r="C270" s="41" t="s">
        <v>40</v>
      </c>
      <c r="D270" s="34">
        <v>4221</v>
      </c>
      <c r="E270" s="18" t="s">
        <v>216</v>
      </c>
      <c r="F270" s="19"/>
      <c r="G270" s="5"/>
      <c r="H270" s="5"/>
      <c r="I270" s="5"/>
      <c r="J270" s="5"/>
      <c r="AB270" s="5"/>
      <c r="AC270" s="5"/>
      <c r="AD270" s="5">
        <f t="shared" si="17"/>
        <v>0</v>
      </c>
    </row>
    <row r="271" spans="1:30" ht="15" hidden="1">
      <c r="A271" s="35" t="s">
        <v>181</v>
      </c>
      <c r="B271" s="33">
        <v>11</v>
      </c>
      <c r="C271" s="41" t="s">
        <v>40</v>
      </c>
      <c r="D271" s="34">
        <v>4222</v>
      </c>
      <c r="E271" s="18" t="s">
        <v>217</v>
      </c>
      <c r="F271" s="19"/>
      <c r="G271" s="5"/>
      <c r="H271" s="5"/>
      <c r="I271" s="5"/>
      <c r="J271" s="5"/>
      <c r="AB271" s="5"/>
      <c r="AC271" s="5"/>
      <c r="AD271" s="5">
        <f t="shared" si="17"/>
        <v>0</v>
      </c>
    </row>
    <row r="272" spans="1:30" ht="15" hidden="1">
      <c r="A272" s="35" t="s">
        <v>181</v>
      </c>
      <c r="B272" s="33">
        <v>11</v>
      </c>
      <c r="C272" s="41" t="s">
        <v>40</v>
      </c>
      <c r="D272" s="34">
        <v>4223</v>
      </c>
      <c r="E272" s="18" t="s">
        <v>218</v>
      </c>
      <c r="F272" s="19"/>
      <c r="G272" s="5"/>
      <c r="H272" s="5"/>
      <c r="I272" s="5"/>
      <c r="J272" s="5"/>
      <c r="AB272" s="5"/>
      <c r="AC272" s="5"/>
      <c r="AD272" s="5">
        <f t="shared" si="17"/>
        <v>0</v>
      </c>
    </row>
    <row r="273" spans="1:30" ht="15" hidden="1">
      <c r="A273" s="35" t="s">
        <v>181</v>
      </c>
      <c r="B273" s="33">
        <v>11</v>
      </c>
      <c r="C273" s="41" t="s">
        <v>40</v>
      </c>
      <c r="D273" s="34">
        <v>4227</v>
      </c>
      <c r="E273" s="18" t="s">
        <v>219</v>
      </c>
      <c r="F273" s="19"/>
      <c r="G273" s="5"/>
      <c r="H273" s="5"/>
      <c r="I273" s="5"/>
      <c r="J273" s="5"/>
      <c r="AB273" s="5"/>
      <c r="AC273" s="5"/>
      <c r="AD273" s="5">
        <f t="shared" si="17"/>
        <v>0</v>
      </c>
    </row>
    <row r="274" spans="1:30" ht="15" hidden="1">
      <c r="A274" s="35" t="s">
        <v>181</v>
      </c>
      <c r="B274" s="33">
        <v>11</v>
      </c>
      <c r="C274" s="41" t="s">
        <v>40</v>
      </c>
      <c r="D274" s="34">
        <v>4511</v>
      </c>
      <c r="E274" s="18" t="s">
        <v>223</v>
      </c>
      <c r="F274" s="19"/>
      <c r="G274" s="5"/>
      <c r="H274" s="5"/>
      <c r="I274" s="5"/>
      <c r="J274" s="5"/>
      <c r="AB274" s="5"/>
      <c r="AC274" s="5"/>
      <c r="AD274" s="5">
        <f t="shared" si="17"/>
        <v>0</v>
      </c>
    </row>
    <row r="275" spans="1:30" ht="15" hidden="1">
      <c r="A275" s="35" t="s">
        <v>181</v>
      </c>
      <c r="B275" s="33">
        <v>11</v>
      </c>
      <c r="C275" s="41" t="s">
        <v>40</v>
      </c>
      <c r="D275" s="34">
        <v>4521</v>
      </c>
      <c r="E275" s="18" t="s">
        <v>224</v>
      </c>
      <c r="F275" s="19"/>
      <c r="G275" s="5"/>
      <c r="H275" s="5"/>
      <c r="I275" s="5"/>
      <c r="J275" s="5"/>
      <c r="AB275" s="5"/>
      <c r="AC275" s="5"/>
      <c r="AD275" s="5">
        <f t="shared" si="17"/>
        <v>0</v>
      </c>
    </row>
    <row r="276" spans="1:30" s="16" customFormat="1" ht="75" hidden="1">
      <c r="A276" s="73" t="s">
        <v>121</v>
      </c>
      <c r="B276" s="73"/>
      <c r="C276" s="73"/>
      <c r="D276" s="73"/>
      <c r="E276" s="14" t="s">
        <v>107</v>
      </c>
      <c r="F276" s="15" t="s">
        <v>428</v>
      </c>
      <c r="G276" s="6">
        <f>SUM(G277:G281)</f>
        <v>0</v>
      </c>
      <c r="H276" s="6">
        <f>SUM(H277:H281)</f>
        <v>0</v>
      </c>
      <c r="I276" s="6">
        <f>SUM(I277:I281)</f>
        <v>0</v>
      </c>
      <c r="J276" s="6">
        <f>SUM(J277:J281)</f>
        <v>0</v>
      </c>
      <c r="AB276" s="6">
        <f>SUM(AB277:AB281)</f>
        <v>0</v>
      </c>
      <c r="AC276" s="6">
        <f>SUM(AC277:AC281)</f>
        <v>0</v>
      </c>
      <c r="AD276" s="6">
        <f t="shared" si="17"/>
        <v>0</v>
      </c>
    </row>
    <row r="277" spans="1:30" ht="15" hidden="1">
      <c r="A277" s="35" t="s">
        <v>121</v>
      </c>
      <c r="B277" s="33">
        <v>11</v>
      </c>
      <c r="C277" s="41" t="s">
        <v>40</v>
      </c>
      <c r="D277" s="34">
        <v>3232</v>
      </c>
      <c r="E277" s="18" t="s">
        <v>204</v>
      </c>
      <c r="F277" s="19"/>
      <c r="G277" s="5"/>
      <c r="H277" s="5"/>
      <c r="I277" s="5"/>
      <c r="J277" s="5"/>
      <c r="AB277" s="5"/>
      <c r="AC277" s="5"/>
      <c r="AD277" s="5">
        <f t="shared" si="17"/>
        <v>0</v>
      </c>
    </row>
    <row r="278" spans="1:30" ht="15" hidden="1">
      <c r="A278" s="35" t="s">
        <v>121</v>
      </c>
      <c r="B278" s="33">
        <v>11</v>
      </c>
      <c r="C278" s="41" t="s">
        <v>40</v>
      </c>
      <c r="D278" s="34">
        <v>3237</v>
      </c>
      <c r="E278" s="18" t="s">
        <v>63</v>
      </c>
      <c r="F278" s="19"/>
      <c r="G278" s="5"/>
      <c r="H278" s="5"/>
      <c r="I278" s="5"/>
      <c r="J278" s="5"/>
      <c r="AB278" s="5"/>
      <c r="AC278" s="5"/>
      <c r="AD278" s="5">
        <f t="shared" si="17"/>
        <v>0</v>
      </c>
    </row>
    <row r="279" spans="1:30" ht="15" hidden="1">
      <c r="A279" s="35" t="s">
        <v>121</v>
      </c>
      <c r="B279" s="33">
        <v>11</v>
      </c>
      <c r="C279" s="41" t="s">
        <v>40</v>
      </c>
      <c r="D279" s="34">
        <v>3238</v>
      </c>
      <c r="E279" s="18" t="s">
        <v>208</v>
      </c>
      <c r="F279" s="19"/>
      <c r="G279" s="5"/>
      <c r="H279" s="5"/>
      <c r="I279" s="5"/>
      <c r="J279" s="5"/>
      <c r="AB279" s="5"/>
      <c r="AC279" s="5"/>
      <c r="AD279" s="5">
        <f t="shared" si="17"/>
        <v>0</v>
      </c>
    </row>
    <row r="280" spans="1:30" ht="15" hidden="1">
      <c r="A280" s="35" t="s">
        <v>121</v>
      </c>
      <c r="B280" s="33">
        <v>11</v>
      </c>
      <c r="C280" s="41" t="s">
        <v>40</v>
      </c>
      <c r="D280" s="34">
        <v>4221</v>
      </c>
      <c r="E280" s="18" t="s">
        <v>216</v>
      </c>
      <c r="F280" s="19"/>
      <c r="G280" s="5"/>
      <c r="H280" s="5"/>
      <c r="I280" s="5"/>
      <c r="J280" s="5"/>
      <c r="AB280" s="5"/>
      <c r="AC280" s="5"/>
      <c r="AD280" s="5">
        <f t="shared" si="17"/>
        <v>0</v>
      </c>
    </row>
    <row r="281" spans="1:30" ht="15" hidden="1">
      <c r="A281" s="35" t="s">
        <v>121</v>
      </c>
      <c r="B281" s="33">
        <v>11</v>
      </c>
      <c r="C281" s="41" t="s">
        <v>40</v>
      </c>
      <c r="D281" s="34">
        <v>4262</v>
      </c>
      <c r="E281" s="18" t="s">
        <v>236</v>
      </c>
      <c r="F281" s="19"/>
      <c r="G281" s="5"/>
      <c r="H281" s="5"/>
      <c r="I281" s="5"/>
      <c r="J281" s="5"/>
      <c r="AB281" s="5"/>
      <c r="AC281" s="5"/>
      <c r="AD281" s="5">
        <f t="shared" si="17"/>
        <v>0</v>
      </c>
    </row>
    <row r="282" spans="1:30" ht="15.75" hidden="1">
      <c r="A282" s="74" t="s">
        <v>167</v>
      </c>
      <c r="B282" s="74"/>
      <c r="C282" s="74"/>
      <c r="D282" s="74"/>
      <c r="E282" s="74"/>
      <c r="F282" s="74"/>
      <c r="G282" s="3">
        <f>G283+G297+G301+G305+G310+G314+G317+G322+G328+G331+G338+G347+G351+G325</f>
        <v>63982769.33</v>
      </c>
      <c r="H282" s="3">
        <f>H283+H297+H301+H305+H310+H314+H317+H322+H328+H331+H338+H347+H351+H325</f>
        <v>74200000</v>
      </c>
      <c r="I282" s="3">
        <f>I283+I297+I301+I305+I310+I314+I317+I322+I328+I331+I338+I347+I351+I325</f>
        <v>52200000</v>
      </c>
      <c r="J282" s="3">
        <f>J283+J297+J301+J305+J310+J314+J317+J322+J328+J331+J338+J347+J351+J325</f>
        <v>52200000</v>
      </c>
      <c r="AB282" s="3">
        <f>AB283+AB297+AB301+AB305+AB310+AB314+AB317+AB322+AB328+AB331+AB338+AB347+AB351+AB325</f>
        <v>52200000</v>
      </c>
      <c r="AC282" s="3">
        <f>AC283+AC297+AC301+AC305+AC310+AC314+AC317+AC322+AC328+AC331+AC338+AC347+AC351+AC325</f>
        <v>0</v>
      </c>
      <c r="AD282" s="3">
        <f t="shared" si="17"/>
        <v>0</v>
      </c>
    </row>
    <row r="283" spans="1:30" s="16" customFormat="1" ht="75">
      <c r="A283" s="73" t="s">
        <v>262</v>
      </c>
      <c r="B283" s="73"/>
      <c r="C283" s="73"/>
      <c r="D283" s="73"/>
      <c r="E283" s="14" t="s">
        <v>11</v>
      </c>
      <c r="F283" s="15" t="s">
        <v>425</v>
      </c>
      <c r="G283" s="6">
        <f>SUM(G285:G296)</f>
        <v>6028117.36</v>
      </c>
      <c r="H283" s="6">
        <f>SUM(H285:H296)</f>
        <v>2000000</v>
      </c>
      <c r="I283" s="6">
        <f>SUM(I290)</f>
        <v>2000000</v>
      </c>
      <c r="J283" s="6">
        <f aca="true" t="shared" si="18" ref="J283:AC283">SUM(J290)</f>
        <v>2000000</v>
      </c>
      <c r="K283" s="6">
        <f t="shared" si="18"/>
        <v>0</v>
      </c>
      <c r="L283" s="6">
        <f t="shared" si="18"/>
        <v>0</v>
      </c>
      <c r="M283" s="6">
        <f t="shared" si="18"/>
        <v>0</v>
      </c>
      <c r="N283" s="6">
        <f t="shared" si="18"/>
        <v>0</v>
      </c>
      <c r="O283" s="6">
        <f t="shared" si="18"/>
        <v>0</v>
      </c>
      <c r="P283" s="6">
        <f t="shared" si="18"/>
        <v>0</v>
      </c>
      <c r="Q283" s="6">
        <f t="shared" si="18"/>
        <v>0</v>
      </c>
      <c r="R283" s="6">
        <f t="shared" si="18"/>
        <v>0</v>
      </c>
      <c r="S283" s="6">
        <f t="shared" si="18"/>
        <v>0</v>
      </c>
      <c r="T283" s="6">
        <f t="shared" si="18"/>
        <v>0</v>
      </c>
      <c r="U283" s="6">
        <f t="shared" si="18"/>
        <v>0</v>
      </c>
      <c r="V283" s="6">
        <f t="shared" si="18"/>
        <v>0</v>
      </c>
      <c r="W283" s="6">
        <f t="shared" si="18"/>
        <v>0</v>
      </c>
      <c r="X283" s="6">
        <f t="shared" si="18"/>
        <v>0</v>
      </c>
      <c r="Y283" s="6">
        <f t="shared" si="18"/>
        <v>0</v>
      </c>
      <c r="Z283" s="6">
        <f t="shared" si="18"/>
        <v>0</v>
      </c>
      <c r="AA283" s="6">
        <f t="shared" si="18"/>
        <v>0</v>
      </c>
      <c r="AB283" s="6">
        <f t="shared" si="18"/>
        <v>2000000</v>
      </c>
      <c r="AC283" s="6">
        <f t="shared" si="18"/>
        <v>0</v>
      </c>
      <c r="AD283" s="6">
        <f t="shared" si="17"/>
        <v>0</v>
      </c>
    </row>
    <row r="284" spans="1:30" s="16" customFormat="1" ht="15.75" hidden="1">
      <c r="A284" s="54"/>
      <c r="B284" s="54"/>
      <c r="C284" s="54"/>
      <c r="D284" s="54">
        <v>323</v>
      </c>
      <c r="E284" s="14" t="s">
        <v>528</v>
      </c>
      <c r="F284" s="15"/>
      <c r="G284" s="6"/>
      <c r="H284" s="6"/>
      <c r="I284" s="6"/>
      <c r="J284" s="6"/>
      <c r="AB284" s="6"/>
      <c r="AC284" s="6"/>
      <c r="AD284" s="5">
        <f t="shared" si="17"/>
        <v>0</v>
      </c>
    </row>
    <row r="285" spans="1:30" s="16" customFormat="1" ht="15.75" hidden="1">
      <c r="A285" s="34" t="s">
        <v>262</v>
      </c>
      <c r="B285" s="33">
        <v>11</v>
      </c>
      <c r="C285" s="42" t="s">
        <v>43</v>
      </c>
      <c r="D285" s="34">
        <v>3233</v>
      </c>
      <c r="E285" s="18" t="s">
        <v>205</v>
      </c>
      <c r="F285" s="15"/>
      <c r="G285" s="5"/>
      <c r="H285" s="5"/>
      <c r="I285" s="5"/>
      <c r="J285" s="5">
        <f aca="true" t="shared" si="19" ref="J285:J296">I285</f>
        <v>0</v>
      </c>
      <c r="AB285" s="5"/>
      <c r="AC285" s="5"/>
      <c r="AD285" s="5">
        <f t="shared" si="17"/>
        <v>0</v>
      </c>
    </row>
    <row r="286" spans="1:30" s="16" customFormat="1" ht="15.75" hidden="1">
      <c r="A286" s="40" t="s">
        <v>262</v>
      </c>
      <c r="B286" s="33">
        <v>11</v>
      </c>
      <c r="C286" s="42" t="s">
        <v>43</v>
      </c>
      <c r="D286" s="34">
        <v>3237</v>
      </c>
      <c r="E286" s="18" t="s">
        <v>63</v>
      </c>
      <c r="F286" s="15"/>
      <c r="G286" s="5"/>
      <c r="H286" s="5"/>
      <c r="I286" s="5"/>
      <c r="J286" s="5">
        <f t="shared" si="19"/>
        <v>0</v>
      </c>
      <c r="AB286" s="5"/>
      <c r="AC286" s="5"/>
      <c r="AD286" s="5">
        <f t="shared" si="17"/>
        <v>0</v>
      </c>
    </row>
    <row r="287" spans="1:30" s="16" customFormat="1" ht="15.75" hidden="1">
      <c r="A287" s="40" t="s">
        <v>262</v>
      </c>
      <c r="B287" s="33">
        <v>11</v>
      </c>
      <c r="C287" s="42" t="s">
        <v>43</v>
      </c>
      <c r="D287" s="34">
        <v>3239</v>
      </c>
      <c r="E287" s="18" t="s">
        <v>71</v>
      </c>
      <c r="F287" s="15"/>
      <c r="G287" s="5"/>
      <c r="H287" s="5"/>
      <c r="I287" s="5"/>
      <c r="J287" s="5">
        <f t="shared" si="19"/>
        <v>0</v>
      </c>
      <c r="AB287" s="5"/>
      <c r="AC287" s="5"/>
      <c r="AD287" s="5">
        <f t="shared" si="17"/>
        <v>0</v>
      </c>
    </row>
    <row r="288" spans="1:30" s="16" customFormat="1" ht="15.75" hidden="1">
      <c r="A288" s="60"/>
      <c r="B288" s="58"/>
      <c r="C288" s="61"/>
      <c r="D288" s="54">
        <v>329</v>
      </c>
      <c r="E288" s="14" t="s">
        <v>211</v>
      </c>
      <c r="F288" s="15"/>
      <c r="G288" s="6"/>
      <c r="H288" s="6"/>
      <c r="I288" s="6"/>
      <c r="J288" s="6"/>
      <c r="AB288" s="6"/>
      <c r="AC288" s="6"/>
      <c r="AD288" s="5">
        <f t="shared" si="17"/>
        <v>0</v>
      </c>
    </row>
    <row r="289" spans="1:30" ht="30" hidden="1">
      <c r="A289" s="40" t="s">
        <v>262</v>
      </c>
      <c r="B289" s="33">
        <v>11</v>
      </c>
      <c r="C289" s="42" t="s">
        <v>43</v>
      </c>
      <c r="D289" s="34">
        <v>3291</v>
      </c>
      <c r="E289" s="18" t="s">
        <v>195</v>
      </c>
      <c r="F289" s="19"/>
      <c r="G289" s="5"/>
      <c r="H289" s="5"/>
      <c r="I289" s="5"/>
      <c r="J289" s="5">
        <f t="shared" si="19"/>
        <v>0</v>
      </c>
      <c r="AB289" s="5"/>
      <c r="AC289" s="5"/>
      <c r="AD289" s="5">
        <f t="shared" si="17"/>
        <v>0</v>
      </c>
    </row>
    <row r="290" spans="1:30" s="16" customFormat="1" ht="15.75">
      <c r="A290" s="60"/>
      <c r="B290" s="58"/>
      <c r="C290" s="61"/>
      <c r="D290" s="54">
        <v>363</v>
      </c>
      <c r="E290" s="14" t="s">
        <v>529</v>
      </c>
      <c r="F290" s="15"/>
      <c r="G290" s="6"/>
      <c r="H290" s="6"/>
      <c r="I290" s="6">
        <f>SUM(I292)</f>
        <v>2000000</v>
      </c>
      <c r="J290" s="6">
        <f aca="true" t="shared" si="20" ref="J290:AB290">SUM(J292)</f>
        <v>2000000</v>
      </c>
      <c r="K290" s="6">
        <f t="shared" si="20"/>
        <v>0</v>
      </c>
      <c r="L290" s="6">
        <f t="shared" si="20"/>
        <v>0</v>
      </c>
      <c r="M290" s="6">
        <f t="shared" si="20"/>
        <v>0</v>
      </c>
      <c r="N290" s="6">
        <f t="shared" si="20"/>
        <v>0</v>
      </c>
      <c r="O290" s="6">
        <f t="shared" si="20"/>
        <v>0</v>
      </c>
      <c r="P290" s="6">
        <f t="shared" si="20"/>
        <v>0</v>
      </c>
      <c r="Q290" s="6">
        <f t="shared" si="20"/>
        <v>0</v>
      </c>
      <c r="R290" s="6">
        <f t="shared" si="20"/>
        <v>0</v>
      </c>
      <c r="S290" s="6">
        <f t="shared" si="20"/>
        <v>0</v>
      </c>
      <c r="T290" s="6">
        <f t="shared" si="20"/>
        <v>0</v>
      </c>
      <c r="U290" s="6">
        <f t="shared" si="20"/>
        <v>0</v>
      </c>
      <c r="V290" s="6">
        <f t="shared" si="20"/>
        <v>0</v>
      </c>
      <c r="W290" s="6">
        <f t="shared" si="20"/>
        <v>0</v>
      </c>
      <c r="X290" s="6">
        <f t="shared" si="20"/>
        <v>0</v>
      </c>
      <c r="Y290" s="6">
        <f t="shared" si="20"/>
        <v>0</v>
      </c>
      <c r="Z290" s="6">
        <f t="shared" si="20"/>
        <v>0</v>
      </c>
      <c r="AA290" s="6">
        <f t="shared" si="20"/>
        <v>0</v>
      </c>
      <c r="AB290" s="6">
        <f t="shared" si="20"/>
        <v>2000000</v>
      </c>
      <c r="AC290" s="6"/>
      <c r="AD290" s="5">
        <f t="shared" si="17"/>
        <v>0</v>
      </c>
    </row>
    <row r="291" spans="1:30" ht="15" hidden="1">
      <c r="A291" s="40" t="s">
        <v>262</v>
      </c>
      <c r="B291" s="33">
        <v>11</v>
      </c>
      <c r="C291" s="42" t="s">
        <v>43</v>
      </c>
      <c r="D291" s="34">
        <v>3631</v>
      </c>
      <c r="E291" s="18" t="s">
        <v>396</v>
      </c>
      <c r="F291" s="19"/>
      <c r="G291" s="5">
        <v>58494.65</v>
      </c>
      <c r="H291" s="5"/>
      <c r="I291" s="5"/>
      <c r="J291" s="5">
        <f t="shared" si="19"/>
        <v>0</v>
      </c>
      <c r="AB291" s="5"/>
      <c r="AC291" s="5"/>
      <c r="AD291" s="5">
        <f t="shared" si="17"/>
        <v>0</v>
      </c>
    </row>
    <row r="292" spans="1:30" ht="15">
      <c r="A292" s="40" t="s">
        <v>262</v>
      </c>
      <c r="B292" s="33">
        <v>11</v>
      </c>
      <c r="C292" s="42" t="s">
        <v>43</v>
      </c>
      <c r="D292" s="34">
        <v>3632</v>
      </c>
      <c r="E292" s="18" t="s">
        <v>413</v>
      </c>
      <c r="F292" s="19"/>
      <c r="G292" s="5">
        <v>5969622.71</v>
      </c>
      <c r="H292" s="5">
        <v>2000000</v>
      </c>
      <c r="I292" s="5">
        <v>2000000</v>
      </c>
      <c r="J292" s="5">
        <f t="shared" si="19"/>
        <v>2000000</v>
      </c>
      <c r="AB292" s="5">
        <v>2000000</v>
      </c>
      <c r="AC292" s="5"/>
      <c r="AD292" s="5">
        <f t="shared" si="17"/>
        <v>0</v>
      </c>
    </row>
    <row r="293" spans="1:30" s="16" customFormat="1" ht="15.75" hidden="1">
      <c r="A293" s="60"/>
      <c r="B293" s="58"/>
      <c r="C293" s="61"/>
      <c r="D293" s="54">
        <v>381</v>
      </c>
      <c r="E293" s="14" t="s">
        <v>530</v>
      </c>
      <c r="F293" s="15"/>
      <c r="G293" s="6"/>
      <c r="H293" s="6"/>
      <c r="I293" s="6"/>
      <c r="J293" s="6"/>
      <c r="AB293" s="6"/>
      <c r="AC293" s="6"/>
      <c r="AD293" s="5">
        <f t="shared" si="17"/>
        <v>0</v>
      </c>
    </row>
    <row r="294" spans="1:30" ht="15" hidden="1">
      <c r="A294" s="40" t="s">
        <v>262</v>
      </c>
      <c r="B294" s="33">
        <v>11</v>
      </c>
      <c r="C294" s="42" t="s">
        <v>43</v>
      </c>
      <c r="D294" s="34">
        <v>3811</v>
      </c>
      <c r="E294" s="18" t="s">
        <v>228</v>
      </c>
      <c r="F294" s="19"/>
      <c r="G294" s="5"/>
      <c r="H294" s="5"/>
      <c r="I294" s="5"/>
      <c r="J294" s="5">
        <f t="shared" si="19"/>
        <v>0</v>
      </c>
      <c r="AB294" s="5"/>
      <c r="AC294" s="5"/>
      <c r="AD294" s="5">
        <f t="shared" si="17"/>
        <v>0</v>
      </c>
    </row>
    <row r="295" spans="1:30" s="16" customFormat="1" ht="15.75" hidden="1">
      <c r="A295" s="60"/>
      <c r="B295" s="58"/>
      <c r="C295" s="61"/>
      <c r="D295" s="54">
        <v>382</v>
      </c>
      <c r="E295" s="14" t="s">
        <v>531</v>
      </c>
      <c r="F295" s="15"/>
      <c r="G295" s="6"/>
      <c r="H295" s="6"/>
      <c r="I295" s="6"/>
      <c r="J295" s="6"/>
      <c r="AB295" s="6"/>
      <c r="AC295" s="6"/>
      <c r="AD295" s="5">
        <f t="shared" si="17"/>
        <v>0</v>
      </c>
    </row>
    <row r="296" spans="1:30" ht="15" hidden="1">
      <c r="A296" s="40" t="s">
        <v>262</v>
      </c>
      <c r="B296" s="33">
        <v>11</v>
      </c>
      <c r="C296" s="42" t="s">
        <v>43</v>
      </c>
      <c r="D296" s="34">
        <v>3821</v>
      </c>
      <c r="E296" s="18" t="s">
        <v>65</v>
      </c>
      <c r="F296" s="19"/>
      <c r="G296" s="5"/>
      <c r="H296" s="5"/>
      <c r="I296" s="5"/>
      <c r="J296" s="5">
        <f t="shared" si="19"/>
        <v>0</v>
      </c>
      <c r="AB296" s="5"/>
      <c r="AC296" s="5"/>
      <c r="AD296" s="5">
        <f t="shared" si="17"/>
        <v>0</v>
      </c>
    </row>
    <row r="297" spans="1:30" s="16" customFormat="1" ht="45">
      <c r="A297" s="75" t="s">
        <v>58</v>
      </c>
      <c r="B297" s="75"/>
      <c r="C297" s="75"/>
      <c r="D297" s="75"/>
      <c r="E297" s="14" t="s">
        <v>51</v>
      </c>
      <c r="F297" s="15" t="s">
        <v>423</v>
      </c>
      <c r="G297" s="6">
        <f>SUM(G298:G300)</f>
        <v>13320832.01</v>
      </c>
      <c r="H297" s="6">
        <f>SUM(H298:H300)</f>
        <v>6000000</v>
      </c>
      <c r="I297" s="6">
        <f>SUM(I299)</f>
        <v>6000000</v>
      </c>
      <c r="J297" s="6">
        <f aca="true" t="shared" si="21" ref="J297:AC297">SUM(J299)</f>
        <v>6000000</v>
      </c>
      <c r="K297" s="6">
        <f t="shared" si="21"/>
        <v>0</v>
      </c>
      <c r="L297" s="6">
        <f t="shared" si="21"/>
        <v>0</v>
      </c>
      <c r="M297" s="6">
        <f t="shared" si="21"/>
        <v>0</v>
      </c>
      <c r="N297" s="6">
        <f t="shared" si="21"/>
        <v>0</v>
      </c>
      <c r="O297" s="6">
        <f t="shared" si="21"/>
        <v>0</v>
      </c>
      <c r="P297" s="6">
        <f t="shared" si="21"/>
        <v>0</v>
      </c>
      <c r="Q297" s="6">
        <f t="shared" si="21"/>
        <v>0</v>
      </c>
      <c r="R297" s="6">
        <f t="shared" si="21"/>
        <v>0</v>
      </c>
      <c r="S297" s="6">
        <f t="shared" si="21"/>
        <v>0</v>
      </c>
      <c r="T297" s="6">
        <f t="shared" si="21"/>
        <v>0</v>
      </c>
      <c r="U297" s="6">
        <f t="shared" si="21"/>
        <v>0</v>
      </c>
      <c r="V297" s="6">
        <f t="shared" si="21"/>
        <v>0</v>
      </c>
      <c r="W297" s="6">
        <f t="shared" si="21"/>
        <v>0</v>
      </c>
      <c r="X297" s="6">
        <f t="shared" si="21"/>
        <v>0</v>
      </c>
      <c r="Y297" s="6">
        <f t="shared" si="21"/>
        <v>0</v>
      </c>
      <c r="Z297" s="6">
        <f t="shared" si="21"/>
        <v>0</v>
      </c>
      <c r="AA297" s="6">
        <f t="shared" si="21"/>
        <v>0</v>
      </c>
      <c r="AB297" s="6">
        <f t="shared" si="21"/>
        <v>6000000</v>
      </c>
      <c r="AC297" s="6">
        <f t="shared" si="21"/>
        <v>0</v>
      </c>
      <c r="AD297" s="6">
        <f t="shared" si="17"/>
        <v>0</v>
      </c>
    </row>
    <row r="298" spans="1:30" ht="30" hidden="1">
      <c r="A298" s="35" t="s">
        <v>58</v>
      </c>
      <c r="B298" s="33">
        <v>11</v>
      </c>
      <c r="C298" s="42" t="s">
        <v>43</v>
      </c>
      <c r="D298" s="34">
        <v>3522</v>
      </c>
      <c r="E298" s="18" t="s">
        <v>226</v>
      </c>
      <c r="F298" s="19"/>
      <c r="G298" s="5"/>
      <c r="H298" s="5"/>
      <c r="I298" s="5"/>
      <c r="J298" s="5"/>
      <c r="AB298" s="5"/>
      <c r="AC298" s="5"/>
      <c r="AD298" s="5">
        <f t="shared" si="17"/>
        <v>0</v>
      </c>
    </row>
    <row r="299" spans="1:30" s="16" customFormat="1" ht="31.5">
      <c r="A299" s="57"/>
      <c r="B299" s="58"/>
      <c r="C299" s="61"/>
      <c r="D299" s="54">
        <v>372</v>
      </c>
      <c r="E299" s="14" t="s">
        <v>534</v>
      </c>
      <c r="F299" s="15"/>
      <c r="G299" s="6"/>
      <c r="H299" s="6"/>
      <c r="I299" s="6">
        <f>SUM(I300)</f>
        <v>6000000</v>
      </c>
      <c r="J299" s="6">
        <f aca="true" t="shared" si="22" ref="J299:AC299">SUM(J300)</f>
        <v>6000000</v>
      </c>
      <c r="K299" s="6">
        <f t="shared" si="22"/>
        <v>0</v>
      </c>
      <c r="L299" s="6">
        <f t="shared" si="22"/>
        <v>0</v>
      </c>
      <c r="M299" s="6">
        <f t="shared" si="22"/>
        <v>0</v>
      </c>
      <c r="N299" s="6">
        <f t="shared" si="22"/>
        <v>0</v>
      </c>
      <c r="O299" s="6">
        <f t="shared" si="22"/>
        <v>0</v>
      </c>
      <c r="P299" s="6">
        <f t="shared" si="22"/>
        <v>0</v>
      </c>
      <c r="Q299" s="6">
        <f t="shared" si="22"/>
        <v>0</v>
      </c>
      <c r="R299" s="6">
        <f t="shared" si="22"/>
        <v>0</v>
      </c>
      <c r="S299" s="6">
        <f t="shared" si="22"/>
        <v>0</v>
      </c>
      <c r="T299" s="6">
        <f t="shared" si="22"/>
        <v>0</v>
      </c>
      <c r="U299" s="6">
        <f t="shared" si="22"/>
        <v>0</v>
      </c>
      <c r="V299" s="6">
        <f t="shared" si="22"/>
        <v>0</v>
      </c>
      <c r="W299" s="6">
        <f t="shared" si="22"/>
        <v>0</v>
      </c>
      <c r="X299" s="6">
        <f t="shared" si="22"/>
        <v>0</v>
      </c>
      <c r="Y299" s="6">
        <f t="shared" si="22"/>
        <v>0</v>
      </c>
      <c r="Z299" s="6">
        <f t="shared" si="22"/>
        <v>0</v>
      </c>
      <c r="AA299" s="6">
        <f t="shared" si="22"/>
        <v>0</v>
      </c>
      <c r="AB299" s="6">
        <f t="shared" si="22"/>
        <v>6000000</v>
      </c>
      <c r="AC299" s="6">
        <f t="shared" si="22"/>
        <v>0</v>
      </c>
      <c r="AD299" s="6">
        <f t="shared" si="17"/>
        <v>0</v>
      </c>
    </row>
    <row r="300" spans="1:30" ht="15">
      <c r="A300" s="35" t="s">
        <v>58</v>
      </c>
      <c r="B300" s="33">
        <v>11</v>
      </c>
      <c r="C300" s="42" t="s">
        <v>39</v>
      </c>
      <c r="D300" s="36">
        <v>3722</v>
      </c>
      <c r="E300" s="18" t="s">
        <v>405</v>
      </c>
      <c r="F300" s="19"/>
      <c r="G300" s="5">
        <v>13320832.01</v>
      </c>
      <c r="H300" s="5">
        <v>6000000</v>
      </c>
      <c r="I300" s="5">
        <v>6000000</v>
      </c>
      <c r="J300" s="5">
        <f>I300</f>
        <v>6000000</v>
      </c>
      <c r="AB300" s="5">
        <v>6000000</v>
      </c>
      <c r="AC300" s="5"/>
      <c r="AD300" s="5">
        <f t="shared" si="17"/>
        <v>0</v>
      </c>
    </row>
    <row r="301" spans="1:30" s="16" customFormat="1" ht="45">
      <c r="A301" s="73" t="s">
        <v>59</v>
      </c>
      <c r="B301" s="75"/>
      <c r="C301" s="75"/>
      <c r="D301" s="75"/>
      <c r="E301" s="14" t="s">
        <v>14</v>
      </c>
      <c r="F301" s="15" t="s">
        <v>423</v>
      </c>
      <c r="G301" s="6">
        <f>SUM(G302:G304)</f>
        <v>3430421.29</v>
      </c>
      <c r="H301" s="6">
        <f>SUM(H302:H304)</f>
        <v>3000000</v>
      </c>
      <c r="I301" s="6">
        <f>SUM(I303)</f>
        <v>3000000</v>
      </c>
      <c r="J301" s="6">
        <f aca="true" t="shared" si="23" ref="J301:AC301">SUM(J303)</f>
        <v>3000000</v>
      </c>
      <c r="K301" s="6">
        <f t="shared" si="23"/>
        <v>0</v>
      </c>
      <c r="L301" s="6">
        <f t="shared" si="23"/>
        <v>0</v>
      </c>
      <c r="M301" s="6">
        <f t="shared" si="23"/>
        <v>0</v>
      </c>
      <c r="N301" s="6">
        <f t="shared" si="23"/>
        <v>0</v>
      </c>
      <c r="O301" s="6">
        <f t="shared" si="23"/>
        <v>0</v>
      </c>
      <c r="P301" s="6">
        <f t="shared" si="23"/>
        <v>0</v>
      </c>
      <c r="Q301" s="6">
        <f t="shared" si="23"/>
        <v>0</v>
      </c>
      <c r="R301" s="6">
        <f t="shared" si="23"/>
        <v>0</v>
      </c>
      <c r="S301" s="6">
        <f t="shared" si="23"/>
        <v>0</v>
      </c>
      <c r="T301" s="6">
        <f t="shared" si="23"/>
        <v>0</v>
      </c>
      <c r="U301" s="6">
        <f t="shared" si="23"/>
        <v>0</v>
      </c>
      <c r="V301" s="6">
        <f t="shared" si="23"/>
        <v>0</v>
      </c>
      <c r="W301" s="6">
        <f t="shared" si="23"/>
        <v>0</v>
      </c>
      <c r="X301" s="6">
        <f t="shared" si="23"/>
        <v>0</v>
      </c>
      <c r="Y301" s="6">
        <f t="shared" si="23"/>
        <v>0</v>
      </c>
      <c r="Z301" s="6">
        <f t="shared" si="23"/>
        <v>0</v>
      </c>
      <c r="AA301" s="6">
        <f t="shared" si="23"/>
        <v>0</v>
      </c>
      <c r="AB301" s="6">
        <f t="shared" si="23"/>
        <v>3000000</v>
      </c>
      <c r="AC301" s="6">
        <f t="shared" si="23"/>
        <v>0</v>
      </c>
      <c r="AD301" s="6">
        <f t="shared" si="17"/>
        <v>0</v>
      </c>
    </row>
    <row r="302" spans="1:30" ht="30" hidden="1">
      <c r="A302" s="35" t="s">
        <v>59</v>
      </c>
      <c r="B302" s="33">
        <v>11</v>
      </c>
      <c r="C302" s="42" t="s">
        <v>406</v>
      </c>
      <c r="D302" s="34">
        <v>3512</v>
      </c>
      <c r="E302" s="18" t="s">
        <v>227</v>
      </c>
      <c r="F302" s="19"/>
      <c r="G302" s="5"/>
      <c r="H302" s="5"/>
      <c r="I302" s="5"/>
      <c r="J302" s="5"/>
      <c r="AB302" s="5"/>
      <c r="AC302" s="5"/>
      <c r="AD302" s="5">
        <f t="shared" si="17"/>
        <v>0</v>
      </c>
    </row>
    <row r="303" spans="1:30" s="16" customFormat="1" ht="31.5">
      <c r="A303" s="57"/>
      <c r="B303" s="58"/>
      <c r="C303" s="61"/>
      <c r="D303" s="54">
        <v>372</v>
      </c>
      <c r="E303" s="14" t="s">
        <v>534</v>
      </c>
      <c r="F303" s="15"/>
      <c r="G303" s="6"/>
      <c r="H303" s="6"/>
      <c r="I303" s="6">
        <f>SUM(I304)</f>
        <v>3000000</v>
      </c>
      <c r="J303" s="6">
        <f aca="true" t="shared" si="24" ref="J303:AC303">SUM(J304)</f>
        <v>3000000</v>
      </c>
      <c r="K303" s="6">
        <f t="shared" si="24"/>
        <v>0</v>
      </c>
      <c r="L303" s="6">
        <f t="shared" si="24"/>
        <v>0</v>
      </c>
      <c r="M303" s="6">
        <f t="shared" si="24"/>
        <v>0</v>
      </c>
      <c r="N303" s="6">
        <f t="shared" si="24"/>
        <v>0</v>
      </c>
      <c r="O303" s="6">
        <f t="shared" si="24"/>
        <v>0</v>
      </c>
      <c r="P303" s="6">
        <f t="shared" si="24"/>
        <v>0</v>
      </c>
      <c r="Q303" s="6">
        <f t="shared" si="24"/>
        <v>0</v>
      </c>
      <c r="R303" s="6">
        <f t="shared" si="24"/>
        <v>0</v>
      </c>
      <c r="S303" s="6">
        <f t="shared" si="24"/>
        <v>0</v>
      </c>
      <c r="T303" s="6">
        <f t="shared" si="24"/>
        <v>0</v>
      </c>
      <c r="U303" s="6">
        <f t="shared" si="24"/>
        <v>0</v>
      </c>
      <c r="V303" s="6">
        <f t="shared" si="24"/>
        <v>0</v>
      </c>
      <c r="W303" s="6">
        <f t="shared" si="24"/>
        <v>0</v>
      </c>
      <c r="X303" s="6">
        <f t="shared" si="24"/>
        <v>0</v>
      </c>
      <c r="Y303" s="6">
        <f t="shared" si="24"/>
        <v>0</v>
      </c>
      <c r="Z303" s="6">
        <f t="shared" si="24"/>
        <v>0</v>
      </c>
      <c r="AA303" s="6">
        <f t="shared" si="24"/>
        <v>0</v>
      </c>
      <c r="AB303" s="6">
        <f t="shared" si="24"/>
        <v>3000000</v>
      </c>
      <c r="AC303" s="6">
        <f t="shared" si="24"/>
        <v>0</v>
      </c>
      <c r="AD303" s="6">
        <f t="shared" si="17"/>
        <v>0</v>
      </c>
    </row>
    <row r="304" spans="1:30" ht="15">
      <c r="A304" s="35" t="s">
        <v>59</v>
      </c>
      <c r="B304" s="33">
        <v>11</v>
      </c>
      <c r="C304" s="42" t="s">
        <v>406</v>
      </c>
      <c r="D304" s="36">
        <v>3722</v>
      </c>
      <c r="E304" s="18" t="s">
        <v>405</v>
      </c>
      <c r="F304" s="19"/>
      <c r="G304" s="5">
        <v>3430421.29</v>
      </c>
      <c r="H304" s="5">
        <v>3000000</v>
      </c>
      <c r="I304" s="5">
        <v>3000000</v>
      </c>
      <c r="J304" s="5">
        <f>I304</f>
        <v>3000000</v>
      </c>
      <c r="AB304" s="5">
        <v>3000000</v>
      </c>
      <c r="AC304" s="5"/>
      <c r="AD304" s="5">
        <f t="shared" si="17"/>
        <v>0</v>
      </c>
    </row>
    <row r="305" spans="1:30" s="16" customFormat="1" ht="75">
      <c r="A305" s="73" t="s">
        <v>84</v>
      </c>
      <c r="B305" s="73"/>
      <c r="C305" s="73"/>
      <c r="D305" s="73"/>
      <c r="E305" s="14" t="s">
        <v>48</v>
      </c>
      <c r="F305" s="15" t="s">
        <v>425</v>
      </c>
      <c r="G305" s="6">
        <f>SUM(G307:G309)</f>
        <v>7512005.5</v>
      </c>
      <c r="H305" s="6">
        <f>SUM(H307:H309)</f>
        <v>6000000</v>
      </c>
      <c r="I305" s="6">
        <f>SUM(I308+I306)</f>
        <v>6000000</v>
      </c>
      <c r="J305" s="6">
        <f aca="true" t="shared" si="25" ref="J305:AC305">SUM(J308+J306)</f>
        <v>6000000</v>
      </c>
      <c r="K305" s="6">
        <f t="shared" si="25"/>
        <v>0</v>
      </c>
      <c r="L305" s="6">
        <f t="shared" si="25"/>
        <v>0</v>
      </c>
      <c r="M305" s="6">
        <f t="shared" si="25"/>
        <v>0</v>
      </c>
      <c r="N305" s="6">
        <f t="shared" si="25"/>
        <v>0</v>
      </c>
      <c r="O305" s="6">
        <f t="shared" si="25"/>
        <v>0</v>
      </c>
      <c r="P305" s="6">
        <f t="shared" si="25"/>
        <v>0</v>
      </c>
      <c r="Q305" s="6">
        <f t="shared" si="25"/>
        <v>0</v>
      </c>
      <c r="R305" s="6">
        <f t="shared" si="25"/>
        <v>0</v>
      </c>
      <c r="S305" s="6">
        <f t="shared" si="25"/>
        <v>0</v>
      </c>
      <c r="T305" s="6">
        <f t="shared" si="25"/>
        <v>0</v>
      </c>
      <c r="U305" s="6">
        <f t="shared" si="25"/>
        <v>0</v>
      </c>
      <c r="V305" s="6">
        <f t="shared" si="25"/>
        <v>0</v>
      </c>
      <c r="W305" s="6">
        <f t="shared" si="25"/>
        <v>0</v>
      </c>
      <c r="X305" s="6">
        <f t="shared" si="25"/>
        <v>0</v>
      </c>
      <c r="Y305" s="6">
        <f t="shared" si="25"/>
        <v>0</v>
      </c>
      <c r="Z305" s="6">
        <f t="shared" si="25"/>
        <v>0</v>
      </c>
      <c r="AA305" s="6">
        <f t="shared" si="25"/>
        <v>0</v>
      </c>
      <c r="AB305" s="6">
        <f t="shared" si="25"/>
        <v>6000000</v>
      </c>
      <c r="AC305" s="6">
        <f t="shared" si="25"/>
        <v>0</v>
      </c>
      <c r="AD305" s="6">
        <f t="shared" si="17"/>
        <v>0</v>
      </c>
    </row>
    <row r="306" spans="1:30" s="16" customFormat="1" ht="15.75">
      <c r="A306" s="54"/>
      <c r="B306" s="54"/>
      <c r="C306" s="54"/>
      <c r="D306" s="54">
        <v>363</v>
      </c>
      <c r="E306" s="14" t="s">
        <v>529</v>
      </c>
      <c r="F306" s="15"/>
      <c r="G306" s="6"/>
      <c r="H306" s="6"/>
      <c r="I306" s="6">
        <f>SUM(I307)</f>
        <v>3560976</v>
      </c>
      <c r="J306" s="6">
        <f aca="true" t="shared" si="26" ref="J306:AC306">SUM(J307)</f>
        <v>3560976</v>
      </c>
      <c r="K306" s="6">
        <f t="shared" si="26"/>
        <v>0</v>
      </c>
      <c r="L306" s="6">
        <f t="shared" si="26"/>
        <v>0</v>
      </c>
      <c r="M306" s="6">
        <f t="shared" si="26"/>
        <v>0</v>
      </c>
      <c r="N306" s="6">
        <f t="shared" si="26"/>
        <v>0</v>
      </c>
      <c r="O306" s="6">
        <f t="shared" si="26"/>
        <v>0</v>
      </c>
      <c r="P306" s="6">
        <f t="shared" si="26"/>
        <v>0</v>
      </c>
      <c r="Q306" s="6">
        <f t="shared" si="26"/>
        <v>0</v>
      </c>
      <c r="R306" s="6">
        <f t="shared" si="26"/>
        <v>0</v>
      </c>
      <c r="S306" s="6">
        <f t="shared" si="26"/>
        <v>0</v>
      </c>
      <c r="T306" s="6">
        <f t="shared" si="26"/>
        <v>0</v>
      </c>
      <c r="U306" s="6">
        <f t="shared" si="26"/>
        <v>0</v>
      </c>
      <c r="V306" s="6">
        <f t="shared" si="26"/>
        <v>0</v>
      </c>
      <c r="W306" s="6">
        <f t="shared" si="26"/>
        <v>0</v>
      </c>
      <c r="X306" s="6">
        <f t="shared" si="26"/>
        <v>0</v>
      </c>
      <c r="Y306" s="6">
        <f t="shared" si="26"/>
        <v>0</v>
      </c>
      <c r="Z306" s="6">
        <f t="shared" si="26"/>
        <v>0</v>
      </c>
      <c r="AA306" s="6">
        <f t="shared" si="26"/>
        <v>0</v>
      </c>
      <c r="AB306" s="6">
        <f t="shared" si="26"/>
        <v>3560976</v>
      </c>
      <c r="AC306" s="6">
        <f t="shared" si="26"/>
        <v>0</v>
      </c>
      <c r="AD306" s="6">
        <f t="shared" si="17"/>
        <v>0</v>
      </c>
    </row>
    <row r="307" spans="1:30" ht="15">
      <c r="A307" s="35" t="s">
        <v>84</v>
      </c>
      <c r="B307" s="33">
        <v>13</v>
      </c>
      <c r="C307" s="42" t="s">
        <v>43</v>
      </c>
      <c r="D307" s="34">
        <v>3632</v>
      </c>
      <c r="E307" s="18" t="s">
        <v>413</v>
      </c>
      <c r="F307" s="19"/>
      <c r="G307" s="5">
        <v>4216077.79</v>
      </c>
      <c r="H307" s="5">
        <v>3560976</v>
      </c>
      <c r="I307" s="5">
        <v>3560976</v>
      </c>
      <c r="J307" s="5">
        <f>I307</f>
        <v>3560976</v>
      </c>
      <c r="AB307" s="5">
        <v>3560976</v>
      </c>
      <c r="AC307" s="5"/>
      <c r="AD307" s="5">
        <f t="shared" si="17"/>
        <v>0</v>
      </c>
    </row>
    <row r="308" spans="1:30" s="16" customFormat="1" ht="15.75">
      <c r="A308" s="57"/>
      <c r="B308" s="58"/>
      <c r="C308" s="61"/>
      <c r="D308" s="54">
        <v>363</v>
      </c>
      <c r="E308" s="14" t="s">
        <v>529</v>
      </c>
      <c r="F308" s="15"/>
      <c r="G308" s="6"/>
      <c r="H308" s="6"/>
      <c r="I308" s="6">
        <f>SUM(I309)</f>
        <v>2439024</v>
      </c>
      <c r="J308" s="6">
        <f aca="true" t="shared" si="27" ref="J308:AC308">SUM(J309)</f>
        <v>2439024</v>
      </c>
      <c r="K308" s="6">
        <f t="shared" si="27"/>
        <v>0</v>
      </c>
      <c r="L308" s="6">
        <f t="shared" si="27"/>
        <v>0</v>
      </c>
      <c r="M308" s="6">
        <f t="shared" si="27"/>
        <v>0</v>
      </c>
      <c r="N308" s="6">
        <f t="shared" si="27"/>
        <v>0</v>
      </c>
      <c r="O308" s="6">
        <f t="shared" si="27"/>
        <v>0</v>
      </c>
      <c r="P308" s="6">
        <f t="shared" si="27"/>
        <v>0</v>
      </c>
      <c r="Q308" s="6">
        <f t="shared" si="27"/>
        <v>0</v>
      </c>
      <c r="R308" s="6">
        <f t="shared" si="27"/>
        <v>0</v>
      </c>
      <c r="S308" s="6">
        <f t="shared" si="27"/>
        <v>0</v>
      </c>
      <c r="T308" s="6">
        <f t="shared" si="27"/>
        <v>0</v>
      </c>
      <c r="U308" s="6">
        <f t="shared" si="27"/>
        <v>0</v>
      </c>
      <c r="V308" s="6">
        <f t="shared" si="27"/>
        <v>0</v>
      </c>
      <c r="W308" s="6">
        <f t="shared" si="27"/>
        <v>0</v>
      </c>
      <c r="X308" s="6">
        <f t="shared" si="27"/>
        <v>0</v>
      </c>
      <c r="Y308" s="6">
        <f t="shared" si="27"/>
        <v>0</v>
      </c>
      <c r="Z308" s="6">
        <f t="shared" si="27"/>
        <v>0</v>
      </c>
      <c r="AA308" s="6">
        <f t="shared" si="27"/>
        <v>0</v>
      </c>
      <c r="AB308" s="6">
        <f t="shared" si="27"/>
        <v>2439024</v>
      </c>
      <c r="AC308" s="6">
        <f t="shared" si="27"/>
        <v>0</v>
      </c>
      <c r="AD308" s="6">
        <f t="shared" si="17"/>
        <v>0</v>
      </c>
    </row>
    <row r="309" spans="1:30" ht="15">
      <c r="A309" s="35" t="s">
        <v>84</v>
      </c>
      <c r="B309" s="33">
        <v>82</v>
      </c>
      <c r="C309" s="42" t="s">
        <v>43</v>
      </c>
      <c r="D309" s="34">
        <v>3632</v>
      </c>
      <c r="E309" s="18" t="s">
        <v>413</v>
      </c>
      <c r="F309" s="19"/>
      <c r="G309" s="5">
        <v>3295927.71</v>
      </c>
      <c r="H309" s="5">
        <v>2439024</v>
      </c>
      <c r="I309" s="5">
        <v>2439024</v>
      </c>
      <c r="J309" s="5">
        <f>I309</f>
        <v>2439024</v>
      </c>
      <c r="AB309" s="5">
        <v>2439024</v>
      </c>
      <c r="AC309" s="5"/>
      <c r="AD309" s="5">
        <f t="shared" si="17"/>
        <v>0</v>
      </c>
    </row>
    <row r="310" spans="1:30" s="16" customFormat="1" ht="45">
      <c r="A310" s="73" t="s">
        <v>263</v>
      </c>
      <c r="B310" s="73"/>
      <c r="C310" s="73"/>
      <c r="D310" s="73"/>
      <c r="E310" s="14" t="s">
        <v>66</v>
      </c>
      <c r="F310" s="15" t="s">
        <v>424</v>
      </c>
      <c r="G310" s="6">
        <f aca="true" t="shared" si="28" ref="G310:AC310">SUM(G312:G313)</f>
        <v>22279.14</v>
      </c>
      <c r="H310" s="6">
        <f t="shared" si="28"/>
        <v>100000</v>
      </c>
      <c r="I310" s="6">
        <f t="shared" si="28"/>
        <v>100000</v>
      </c>
      <c r="J310" s="6">
        <f t="shared" si="28"/>
        <v>100000</v>
      </c>
      <c r="K310" s="6">
        <f t="shared" si="28"/>
        <v>0</v>
      </c>
      <c r="L310" s="6">
        <f t="shared" si="28"/>
        <v>0</v>
      </c>
      <c r="M310" s="6">
        <f t="shared" si="28"/>
        <v>0</v>
      </c>
      <c r="N310" s="6">
        <f t="shared" si="28"/>
        <v>0</v>
      </c>
      <c r="O310" s="6">
        <f t="shared" si="28"/>
        <v>0</v>
      </c>
      <c r="P310" s="6">
        <f t="shared" si="28"/>
        <v>0</v>
      </c>
      <c r="Q310" s="6">
        <f t="shared" si="28"/>
        <v>0</v>
      </c>
      <c r="R310" s="6">
        <f t="shared" si="28"/>
        <v>0</v>
      </c>
      <c r="S310" s="6">
        <f t="shared" si="28"/>
        <v>0</v>
      </c>
      <c r="T310" s="6">
        <f t="shared" si="28"/>
        <v>0</v>
      </c>
      <c r="U310" s="6">
        <f t="shared" si="28"/>
        <v>0</v>
      </c>
      <c r="V310" s="6">
        <f t="shared" si="28"/>
        <v>0</v>
      </c>
      <c r="W310" s="6">
        <f t="shared" si="28"/>
        <v>0</v>
      </c>
      <c r="X310" s="6">
        <f t="shared" si="28"/>
        <v>0</v>
      </c>
      <c r="Y310" s="6">
        <f t="shared" si="28"/>
        <v>0</v>
      </c>
      <c r="Z310" s="6">
        <f t="shared" si="28"/>
        <v>0</v>
      </c>
      <c r="AA310" s="6">
        <f t="shared" si="28"/>
        <v>0</v>
      </c>
      <c r="AB310" s="6">
        <f t="shared" si="28"/>
        <v>100000</v>
      </c>
      <c r="AC310" s="6">
        <f t="shared" si="28"/>
        <v>0</v>
      </c>
      <c r="AD310" s="6">
        <f t="shared" si="17"/>
        <v>0</v>
      </c>
    </row>
    <row r="311" spans="1:30" s="16" customFormat="1" ht="31.5">
      <c r="A311" s="54"/>
      <c r="B311" s="54"/>
      <c r="C311" s="54"/>
      <c r="D311" s="54">
        <v>352</v>
      </c>
      <c r="E311" s="14" t="s">
        <v>226</v>
      </c>
      <c r="F311" s="15"/>
      <c r="G311" s="6"/>
      <c r="H311" s="6"/>
      <c r="I311" s="6">
        <f>SUM(I312:I313)</f>
        <v>100000</v>
      </c>
      <c r="J311" s="6">
        <f aca="true" t="shared" si="29" ref="J311:AC311">SUM(J312:J313)</f>
        <v>100000</v>
      </c>
      <c r="K311" s="6">
        <f t="shared" si="29"/>
        <v>0</v>
      </c>
      <c r="L311" s="6">
        <f t="shared" si="29"/>
        <v>0</v>
      </c>
      <c r="M311" s="6">
        <f t="shared" si="29"/>
        <v>0</v>
      </c>
      <c r="N311" s="6">
        <f t="shared" si="29"/>
        <v>0</v>
      </c>
      <c r="O311" s="6">
        <f t="shared" si="29"/>
        <v>0</v>
      </c>
      <c r="P311" s="6">
        <f t="shared" si="29"/>
        <v>0</v>
      </c>
      <c r="Q311" s="6">
        <f t="shared" si="29"/>
        <v>0</v>
      </c>
      <c r="R311" s="6">
        <f t="shared" si="29"/>
        <v>0</v>
      </c>
      <c r="S311" s="6">
        <f t="shared" si="29"/>
        <v>0</v>
      </c>
      <c r="T311" s="6">
        <f t="shared" si="29"/>
        <v>0</v>
      </c>
      <c r="U311" s="6">
        <f t="shared" si="29"/>
        <v>0</v>
      </c>
      <c r="V311" s="6">
        <f t="shared" si="29"/>
        <v>0</v>
      </c>
      <c r="W311" s="6">
        <f t="shared" si="29"/>
        <v>0</v>
      </c>
      <c r="X311" s="6">
        <f t="shared" si="29"/>
        <v>0</v>
      </c>
      <c r="Y311" s="6">
        <f t="shared" si="29"/>
        <v>0</v>
      </c>
      <c r="Z311" s="6">
        <f t="shared" si="29"/>
        <v>0</v>
      </c>
      <c r="AA311" s="6">
        <f t="shared" si="29"/>
        <v>0</v>
      </c>
      <c r="AB311" s="6">
        <f t="shared" si="29"/>
        <v>100000</v>
      </c>
      <c r="AC311" s="6">
        <f t="shared" si="29"/>
        <v>0</v>
      </c>
      <c r="AD311" s="6">
        <f t="shared" si="17"/>
        <v>0</v>
      </c>
    </row>
    <row r="312" spans="1:30" ht="30">
      <c r="A312" s="35" t="s">
        <v>263</v>
      </c>
      <c r="B312" s="33">
        <v>11</v>
      </c>
      <c r="C312" s="42" t="s">
        <v>43</v>
      </c>
      <c r="D312" s="34">
        <v>3522</v>
      </c>
      <c r="E312" s="18" t="s">
        <v>226</v>
      </c>
      <c r="F312" s="19"/>
      <c r="G312" s="5">
        <v>22279.14</v>
      </c>
      <c r="H312" s="5">
        <v>50000</v>
      </c>
      <c r="I312" s="5">
        <v>50000</v>
      </c>
      <c r="J312" s="5">
        <f>I312</f>
        <v>50000</v>
      </c>
      <c r="AB312" s="5">
        <v>50000</v>
      </c>
      <c r="AC312" s="5"/>
      <c r="AD312" s="5">
        <f t="shared" si="17"/>
        <v>0</v>
      </c>
    </row>
    <row r="313" spans="1:30" ht="15">
      <c r="A313" s="35" t="s">
        <v>263</v>
      </c>
      <c r="B313" s="33">
        <v>11</v>
      </c>
      <c r="C313" s="42" t="s">
        <v>43</v>
      </c>
      <c r="D313" s="34">
        <v>3523</v>
      </c>
      <c r="E313" s="18" t="s">
        <v>393</v>
      </c>
      <c r="F313" s="19"/>
      <c r="G313" s="5"/>
      <c r="H313" s="5">
        <v>50000</v>
      </c>
      <c r="I313" s="5">
        <v>50000</v>
      </c>
      <c r="J313" s="5">
        <f>I313</f>
        <v>50000</v>
      </c>
      <c r="AB313" s="5">
        <v>50000</v>
      </c>
      <c r="AC313" s="5"/>
      <c r="AD313" s="5">
        <f t="shared" si="17"/>
        <v>0</v>
      </c>
    </row>
    <row r="314" spans="1:30" s="16" customFormat="1" ht="15.75" hidden="1">
      <c r="A314" s="73"/>
      <c r="B314" s="73"/>
      <c r="C314" s="73"/>
      <c r="D314" s="73"/>
      <c r="E314" s="14"/>
      <c r="F314" s="15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</row>
    <row r="315" spans="1:30" s="16" customFormat="1" ht="15.75" hidden="1">
      <c r="A315" s="54"/>
      <c r="B315" s="54"/>
      <c r="C315" s="54"/>
      <c r="D315" s="54"/>
      <c r="E315" s="14"/>
      <c r="F315" s="15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</row>
    <row r="316" spans="1:30" ht="15" hidden="1">
      <c r="A316" s="35"/>
      <c r="B316" s="33"/>
      <c r="C316" s="42"/>
      <c r="D316" s="34"/>
      <c r="E316" s="18"/>
      <c r="F316" s="19"/>
      <c r="G316" s="5"/>
      <c r="H316" s="5"/>
      <c r="I316" s="5"/>
      <c r="J316" s="5"/>
      <c r="AB316" s="5"/>
      <c r="AC316" s="5"/>
      <c r="AD316" s="5"/>
    </row>
    <row r="317" spans="1:30" s="22" customFormat="1" ht="61.5" customHeight="1">
      <c r="A317" s="73" t="s">
        <v>264</v>
      </c>
      <c r="B317" s="73"/>
      <c r="C317" s="73"/>
      <c r="D317" s="73"/>
      <c r="E317" s="14" t="s">
        <v>151</v>
      </c>
      <c r="F317" s="15" t="s">
        <v>425</v>
      </c>
      <c r="G317" s="6">
        <f>SUM(G319:G321)</f>
        <v>13131927.99</v>
      </c>
      <c r="H317" s="6">
        <f>SUM(H319:H321)</f>
        <v>25000000</v>
      </c>
      <c r="I317" s="6">
        <f>SUM(I318+I320)</f>
        <v>22000000</v>
      </c>
      <c r="J317" s="6">
        <f aca="true" t="shared" si="30" ref="J317:AC317">SUM(J318+J320)</f>
        <v>22000000</v>
      </c>
      <c r="K317" s="6">
        <f t="shared" si="30"/>
        <v>0</v>
      </c>
      <c r="L317" s="6">
        <f t="shared" si="30"/>
        <v>0</v>
      </c>
      <c r="M317" s="6">
        <f t="shared" si="30"/>
        <v>0</v>
      </c>
      <c r="N317" s="6">
        <f t="shared" si="30"/>
        <v>0</v>
      </c>
      <c r="O317" s="6">
        <f t="shared" si="30"/>
        <v>0</v>
      </c>
      <c r="P317" s="6">
        <f t="shared" si="30"/>
        <v>0</v>
      </c>
      <c r="Q317" s="6">
        <f t="shared" si="30"/>
        <v>0</v>
      </c>
      <c r="R317" s="6">
        <f t="shared" si="30"/>
        <v>0</v>
      </c>
      <c r="S317" s="6">
        <f t="shared" si="30"/>
        <v>0</v>
      </c>
      <c r="T317" s="6">
        <f t="shared" si="30"/>
        <v>0</v>
      </c>
      <c r="U317" s="6">
        <f t="shared" si="30"/>
        <v>0</v>
      </c>
      <c r="V317" s="6">
        <f t="shared" si="30"/>
        <v>0</v>
      </c>
      <c r="W317" s="6">
        <f t="shared" si="30"/>
        <v>0</v>
      </c>
      <c r="X317" s="6">
        <f t="shared" si="30"/>
        <v>0</v>
      </c>
      <c r="Y317" s="6">
        <f t="shared" si="30"/>
        <v>0</v>
      </c>
      <c r="Z317" s="6">
        <f t="shared" si="30"/>
        <v>0</v>
      </c>
      <c r="AA317" s="6">
        <f t="shared" si="30"/>
        <v>0</v>
      </c>
      <c r="AB317" s="6">
        <f t="shared" si="30"/>
        <v>22000000</v>
      </c>
      <c r="AC317" s="6">
        <f t="shared" si="30"/>
        <v>0</v>
      </c>
      <c r="AD317" s="5">
        <f t="shared" si="17"/>
        <v>0</v>
      </c>
    </row>
    <row r="318" spans="1:30" s="22" customFormat="1" ht="15.75">
      <c r="A318" s="54"/>
      <c r="B318" s="54"/>
      <c r="C318" s="54"/>
      <c r="D318" s="54">
        <v>363</v>
      </c>
      <c r="E318" s="14" t="s">
        <v>529</v>
      </c>
      <c r="F318" s="15"/>
      <c r="G318" s="6"/>
      <c r="H318" s="6"/>
      <c r="I318" s="6">
        <f>SUM(I319)</f>
        <v>13000000</v>
      </c>
      <c r="J318" s="6">
        <f aca="true" t="shared" si="31" ref="J318:AC318">SUM(J319)</f>
        <v>13000000</v>
      </c>
      <c r="K318" s="6">
        <f t="shared" si="31"/>
        <v>0</v>
      </c>
      <c r="L318" s="6">
        <f t="shared" si="31"/>
        <v>0</v>
      </c>
      <c r="M318" s="6">
        <f t="shared" si="31"/>
        <v>0</v>
      </c>
      <c r="N318" s="6">
        <f t="shared" si="31"/>
        <v>0</v>
      </c>
      <c r="O318" s="6">
        <f t="shared" si="31"/>
        <v>0</v>
      </c>
      <c r="P318" s="6">
        <f t="shared" si="31"/>
        <v>0</v>
      </c>
      <c r="Q318" s="6">
        <f t="shared" si="31"/>
        <v>0</v>
      </c>
      <c r="R318" s="6">
        <f t="shared" si="31"/>
        <v>0</v>
      </c>
      <c r="S318" s="6">
        <f t="shared" si="31"/>
        <v>0</v>
      </c>
      <c r="T318" s="6">
        <f t="shared" si="31"/>
        <v>0</v>
      </c>
      <c r="U318" s="6">
        <f t="shared" si="31"/>
        <v>0</v>
      </c>
      <c r="V318" s="6">
        <f t="shared" si="31"/>
        <v>0</v>
      </c>
      <c r="W318" s="6">
        <f t="shared" si="31"/>
        <v>0</v>
      </c>
      <c r="X318" s="6">
        <f t="shared" si="31"/>
        <v>0</v>
      </c>
      <c r="Y318" s="6">
        <f t="shared" si="31"/>
        <v>0</v>
      </c>
      <c r="Z318" s="6">
        <f t="shared" si="31"/>
        <v>0</v>
      </c>
      <c r="AA318" s="6">
        <f t="shared" si="31"/>
        <v>0</v>
      </c>
      <c r="AB318" s="6">
        <f t="shared" si="31"/>
        <v>13000000</v>
      </c>
      <c r="AC318" s="6">
        <f t="shared" si="31"/>
        <v>0</v>
      </c>
      <c r="AD318" s="6">
        <f t="shared" si="17"/>
        <v>0</v>
      </c>
    </row>
    <row r="319" spans="1:30" s="21" customFormat="1" ht="15">
      <c r="A319" s="35" t="s">
        <v>264</v>
      </c>
      <c r="B319" s="33">
        <v>13</v>
      </c>
      <c r="C319" s="42" t="s">
        <v>43</v>
      </c>
      <c r="D319" s="36">
        <v>3632</v>
      </c>
      <c r="E319" s="18" t="s">
        <v>413</v>
      </c>
      <c r="F319" s="19"/>
      <c r="G319" s="5">
        <v>7317401.86</v>
      </c>
      <c r="H319" s="5">
        <v>14837398</v>
      </c>
      <c r="I319" s="5">
        <v>13000000</v>
      </c>
      <c r="J319" s="5">
        <f>I319</f>
        <v>13000000</v>
      </c>
      <c r="AB319" s="5">
        <v>13000000</v>
      </c>
      <c r="AC319" s="5"/>
      <c r="AD319" s="5">
        <f t="shared" si="17"/>
        <v>0</v>
      </c>
    </row>
    <row r="320" spans="1:30" s="22" customFormat="1" ht="15.75">
      <c r="A320" s="57"/>
      <c r="B320" s="58"/>
      <c r="C320" s="61"/>
      <c r="D320" s="55">
        <v>363</v>
      </c>
      <c r="E320" s="14" t="s">
        <v>529</v>
      </c>
      <c r="F320" s="15"/>
      <c r="G320" s="6"/>
      <c r="H320" s="6"/>
      <c r="I320" s="6">
        <f>SUM(I321)</f>
        <v>9000000</v>
      </c>
      <c r="J320" s="6">
        <f aca="true" t="shared" si="32" ref="J320:AC320">SUM(J321)</f>
        <v>9000000</v>
      </c>
      <c r="K320" s="6">
        <f t="shared" si="32"/>
        <v>0</v>
      </c>
      <c r="L320" s="6">
        <f t="shared" si="32"/>
        <v>0</v>
      </c>
      <c r="M320" s="6">
        <f t="shared" si="32"/>
        <v>0</v>
      </c>
      <c r="N320" s="6">
        <f t="shared" si="32"/>
        <v>0</v>
      </c>
      <c r="O320" s="6">
        <f t="shared" si="32"/>
        <v>0</v>
      </c>
      <c r="P320" s="6">
        <f t="shared" si="32"/>
        <v>0</v>
      </c>
      <c r="Q320" s="6">
        <f t="shared" si="32"/>
        <v>0</v>
      </c>
      <c r="R320" s="6">
        <f t="shared" si="32"/>
        <v>0</v>
      </c>
      <c r="S320" s="6">
        <f t="shared" si="32"/>
        <v>0</v>
      </c>
      <c r="T320" s="6">
        <f t="shared" si="32"/>
        <v>0</v>
      </c>
      <c r="U320" s="6">
        <f t="shared" si="32"/>
        <v>0</v>
      </c>
      <c r="V320" s="6">
        <f t="shared" si="32"/>
        <v>0</v>
      </c>
      <c r="W320" s="6">
        <f t="shared" si="32"/>
        <v>0</v>
      </c>
      <c r="X320" s="6">
        <f t="shared" si="32"/>
        <v>0</v>
      </c>
      <c r="Y320" s="6">
        <f t="shared" si="32"/>
        <v>0</v>
      </c>
      <c r="Z320" s="6">
        <f t="shared" si="32"/>
        <v>0</v>
      </c>
      <c r="AA320" s="6">
        <f t="shared" si="32"/>
        <v>0</v>
      </c>
      <c r="AB320" s="6">
        <f t="shared" si="32"/>
        <v>9000000</v>
      </c>
      <c r="AC320" s="6">
        <f t="shared" si="32"/>
        <v>0</v>
      </c>
      <c r="AD320" s="6">
        <f t="shared" si="17"/>
        <v>0</v>
      </c>
    </row>
    <row r="321" spans="1:30" s="21" customFormat="1" ht="15">
      <c r="A321" s="35" t="s">
        <v>264</v>
      </c>
      <c r="B321" s="33">
        <v>82</v>
      </c>
      <c r="C321" s="42" t="s">
        <v>43</v>
      </c>
      <c r="D321" s="36">
        <v>3632</v>
      </c>
      <c r="E321" s="18" t="s">
        <v>413</v>
      </c>
      <c r="F321" s="19"/>
      <c r="G321" s="5">
        <v>5814526.13</v>
      </c>
      <c r="H321" s="5">
        <v>10162602</v>
      </c>
      <c r="I321" s="5">
        <v>9000000</v>
      </c>
      <c r="J321" s="5">
        <f>I321</f>
        <v>9000000</v>
      </c>
      <c r="AB321" s="5">
        <v>9000000</v>
      </c>
      <c r="AC321" s="5"/>
      <c r="AD321" s="5">
        <f t="shared" si="17"/>
        <v>0</v>
      </c>
    </row>
    <row r="322" spans="1:30" s="22" customFormat="1" ht="75">
      <c r="A322" s="73" t="s">
        <v>157</v>
      </c>
      <c r="B322" s="73"/>
      <c r="C322" s="73"/>
      <c r="D322" s="73"/>
      <c r="E322" s="14" t="s">
        <v>147</v>
      </c>
      <c r="F322" s="15" t="s">
        <v>425</v>
      </c>
      <c r="G322" s="6">
        <f aca="true" t="shared" si="33" ref="G322:AC322">SUM(G324)</f>
        <v>11000000</v>
      </c>
      <c r="H322" s="6">
        <f t="shared" si="33"/>
        <v>11000000</v>
      </c>
      <c r="I322" s="6">
        <f t="shared" si="33"/>
        <v>2000000</v>
      </c>
      <c r="J322" s="6">
        <f t="shared" si="33"/>
        <v>2000000</v>
      </c>
      <c r="K322" s="6">
        <f t="shared" si="33"/>
        <v>0</v>
      </c>
      <c r="L322" s="6">
        <f t="shared" si="33"/>
        <v>0</v>
      </c>
      <c r="M322" s="6">
        <f t="shared" si="33"/>
        <v>0</v>
      </c>
      <c r="N322" s="6">
        <f t="shared" si="33"/>
        <v>0</v>
      </c>
      <c r="O322" s="6">
        <f t="shared" si="33"/>
        <v>0</v>
      </c>
      <c r="P322" s="6">
        <f t="shared" si="33"/>
        <v>0</v>
      </c>
      <c r="Q322" s="6">
        <f t="shared" si="33"/>
        <v>0</v>
      </c>
      <c r="R322" s="6">
        <f t="shared" si="33"/>
        <v>0</v>
      </c>
      <c r="S322" s="6">
        <f t="shared" si="33"/>
        <v>0</v>
      </c>
      <c r="T322" s="6">
        <f t="shared" si="33"/>
        <v>0</v>
      </c>
      <c r="U322" s="6">
        <f t="shared" si="33"/>
        <v>0</v>
      </c>
      <c r="V322" s="6">
        <f t="shared" si="33"/>
        <v>0</v>
      </c>
      <c r="W322" s="6">
        <f t="shared" si="33"/>
        <v>0</v>
      </c>
      <c r="X322" s="6">
        <f t="shared" si="33"/>
        <v>0</v>
      </c>
      <c r="Y322" s="6">
        <f t="shared" si="33"/>
        <v>0</v>
      </c>
      <c r="Z322" s="6">
        <f t="shared" si="33"/>
        <v>0</v>
      </c>
      <c r="AA322" s="6">
        <f t="shared" si="33"/>
        <v>0</v>
      </c>
      <c r="AB322" s="6">
        <f t="shared" si="33"/>
        <v>2000000</v>
      </c>
      <c r="AC322" s="6">
        <f t="shared" si="33"/>
        <v>0</v>
      </c>
      <c r="AD322" s="5">
        <f t="shared" si="17"/>
        <v>0</v>
      </c>
    </row>
    <row r="323" spans="1:30" s="22" customFormat="1" ht="15.75">
      <c r="A323" s="54"/>
      <c r="B323" s="54"/>
      <c r="C323" s="54"/>
      <c r="D323" s="54">
        <v>363</v>
      </c>
      <c r="E323" s="14" t="s">
        <v>529</v>
      </c>
      <c r="F323" s="15"/>
      <c r="G323" s="6"/>
      <c r="H323" s="6"/>
      <c r="I323" s="6">
        <f>SUM(I324)</f>
        <v>2000000</v>
      </c>
      <c r="J323" s="6">
        <f aca="true" t="shared" si="34" ref="J323:AC323">SUM(J324)</f>
        <v>2000000</v>
      </c>
      <c r="K323" s="6">
        <f t="shared" si="34"/>
        <v>0</v>
      </c>
      <c r="L323" s="6">
        <f t="shared" si="34"/>
        <v>0</v>
      </c>
      <c r="M323" s="6">
        <f t="shared" si="34"/>
        <v>0</v>
      </c>
      <c r="N323" s="6">
        <f t="shared" si="34"/>
        <v>0</v>
      </c>
      <c r="O323" s="6">
        <f t="shared" si="34"/>
        <v>0</v>
      </c>
      <c r="P323" s="6">
        <f t="shared" si="34"/>
        <v>0</v>
      </c>
      <c r="Q323" s="6">
        <f t="shared" si="34"/>
        <v>0</v>
      </c>
      <c r="R323" s="6">
        <f t="shared" si="34"/>
        <v>0</v>
      </c>
      <c r="S323" s="6">
        <f t="shared" si="34"/>
        <v>0</v>
      </c>
      <c r="T323" s="6">
        <f t="shared" si="34"/>
        <v>0</v>
      </c>
      <c r="U323" s="6">
        <f t="shared" si="34"/>
        <v>0</v>
      </c>
      <c r="V323" s="6">
        <f t="shared" si="34"/>
        <v>0</v>
      </c>
      <c r="W323" s="6">
        <f t="shared" si="34"/>
        <v>0</v>
      </c>
      <c r="X323" s="6">
        <f t="shared" si="34"/>
        <v>0</v>
      </c>
      <c r="Y323" s="6">
        <f t="shared" si="34"/>
        <v>0</v>
      </c>
      <c r="Z323" s="6">
        <f t="shared" si="34"/>
        <v>0</v>
      </c>
      <c r="AA323" s="6">
        <f t="shared" si="34"/>
        <v>0</v>
      </c>
      <c r="AB323" s="6">
        <f t="shared" si="34"/>
        <v>2000000</v>
      </c>
      <c r="AC323" s="6">
        <f t="shared" si="34"/>
        <v>0</v>
      </c>
      <c r="AD323" s="6">
        <f t="shared" si="17"/>
        <v>0</v>
      </c>
    </row>
    <row r="324" spans="1:30" s="21" customFormat="1" ht="15">
      <c r="A324" s="35" t="s">
        <v>157</v>
      </c>
      <c r="B324" s="33">
        <v>11</v>
      </c>
      <c r="C324" s="42" t="s">
        <v>511</v>
      </c>
      <c r="D324" s="36">
        <v>3632</v>
      </c>
      <c r="E324" s="18" t="s">
        <v>413</v>
      </c>
      <c r="F324" s="19"/>
      <c r="G324" s="5">
        <v>11000000</v>
      </c>
      <c r="H324" s="5">
        <v>11000000</v>
      </c>
      <c r="I324" s="5">
        <v>2000000</v>
      </c>
      <c r="J324" s="5">
        <f>I324</f>
        <v>2000000</v>
      </c>
      <c r="AB324" s="5">
        <v>2000000</v>
      </c>
      <c r="AC324" s="5"/>
      <c r="AD324" s="5">
        <f t="shared" si="17"/>
        <v>0</v>
      </c>
    </row>
    <row r="325" spans="1:30" s="22" customFormat="1" ht="75">
      <c r="A325" s="73" t="s">
        <v>478</v>
      </c>
      <c r="B325" s="75"/>
      <c r="C325" s="75"/>
      <c r="D325" s="75"/>
      <c r="E325" s="14" t="s">
        <v>460</v>
      </c>
      <c r="F325" s="15" t="s">
        <v>425</v>
      </c>
      <c r="G325" s="6">
        <f aca="true" t="shared" si="35" ref="G325:AC325">SUM(G327)</f>
        <v>2453168.36</v>
      </c>
      <c r="H325" s="6">
        <f t="shared" si="35"/>
        <v>10000000</v>
      </c>
      <c r="I325" s="6">
        <f t="shared" si="35"/>
        <v>2000000</v>
      </c>
      <c r="J325" s="6">
        <f t="shared" si="35"/>
        <v>2000000</v>
      </c>
      <c r="K325" s="6">
        <f t="shared" si="35"/>
        <v>0</v>
      </c>
      <c r="L325" s="6">
        <f t="shared" si="35"/>
        <v>0</v>
      </c>
      <c r="M325" s="6">
        <f t="shared" si="35"/>
        <v>0</v>
      </c>
      <c r="N325" s="6">
        <f t="shared" si="35"/>
        <v>0</v>
      </c>
      <c r="O325" s="6">
        <f t="shared" si="35"/>
        <v>0</v>
      </c>
      <c r="P325" s="6">
        <f t="shared" si="35"/>
        <v>0</v>
      </c>
      <c r="Q325" s="6">
        <f t="shared" si="35"/>
        <v>0</v>
      </c>
      <c r="R325" s="6">
        <f t="shared" si="35"/>
        <v>0</v>
      </c>
      <c r="S325" s="6">
        <f t="shared" si="35"/>
        <v>0</v>
      </c>
      <c r="T325" s="6">
        <f t="shared" si="35"/>
        <v>0</v>
      </c>
      <c r="U325" s="6">
        <f t="shared" si="35"/>
        <v>0</v>
      </c>
      <c r="V325" s="6">
        <f t="shared" si="35"/>
        <v>0</v>
      </c>
      <c r="W325" s="6">
        <f t="shared" si="35"/>
        <v>0</v>
      </c>
      <c r="X325" s="6">
        <f t="shared" si="35"/>
        <v>0</v>
      </c>
      <c r="Y325" s="6">
        <f t="shared" si="35"/>
        <v>0</v>
      </c>
      <c r="Z325" s="6">
        <f t="shared" si="35"/>
        <v>0</v>
      </c>
      <c r="AA325" s="6">
        <f t="shared" si="35"/>
        <v>0</v>
      </c>
      <c r="AB325" s="6">
        <f t="shared" si="35"/>
        <v>2000000</v>
      </c>
      <c r="AC325" s="6">
        <f t="shared" si="35"/>
        <v>0</v>
      </c>
      <c r="AD325" s="5">
        <f t="shared" si="17"/>
        <v>0</v>
      </c>
    </row>
    <row r="326" spans="1:30" s="22" customFormat="1" ht="15.75">
      <c r="A326" s="54"/>
      <c r="B326" s="55"/>
      <c r="C326" s="55"/>
      <c r="D326" s="55">
        <v>363</v>
      </c>
      <c r="E326" s="14" t="s">
        <v>529</v>
      </c>
      <c r="F326" s="15"/>
      <c r="G326" s="6"/>
      <c r="H326" s="6"/>
      <c r="I326" s="6">
        <f>SUM(I327)</f>
        <v>2000000</v>
      </c>
      <c r="J326" s="6">
        <f aca="true" t="shared" si="36" ref="J326:AC326">SUM(J327)</f>
        <v>2000000</v>
      </c>
      <c r="K326" s="6">
        <f t="shared" si="36"/>
        <v>0</v>
      </c>
      <c r="L326" s="6">
        <f t="shared" si="36"/>
        <v>0</v>
      </c>
      <c r="M326" s="6">
        <f t="shared" si="36"/>
        <v>0</v>
      </c>
      <c r="N326" s="6">
        <f t="shared" si="36"/>
        <v>0</v>
      </c>
      <c r="O326" s="6">
        <f t="shared" si="36"/>
        <v>0</v>
      </c>
      <c r="P326" s="6">
        <f t="shared" si="36"/>
        <v>0</v>
      </c>
      <c r="Q326" s="6">
        <f t="shared" si="36"/>
        <v>0</v>
      </c>
      <c r="R326" s="6">
        <f t="shared" si="36"/>
        <v>0</v>
      </c>
      <c r="S326" s="6">
        <f t="shared" si="36"/>
        <v>0</v>
      </c>
      <c r="T326" s="6">
        <f t="shared" si="36"/>
        <v>0</v>
      </c>
      <c r="U326" s="6">
        <f t="shared" si="36"/>
        <v>0</v>
      </c>
      <c r="V326" s="6">
        <f t="shared" si="36"/>
        <v>0</v>
      </c>
      <c r="W326" s="6">
        <f t="shared" si="36"/>
        <v>0</v>
      </c>
      <c r="X326" s="6">
        <f t="shared" si="36"/>
        <v>0</v>
      </c>
      <c r="Y326" s="6">
        <f t="shared" si="36"/>
        <v>0</v>
      </c>
      <c r="Z326" s="6">
        <f t="shared" si="36"/>
        <v>0</v>
      </c>
      <c r="AA326" s="6">
        <f t="shared" si="36"/>
        <v>0</v>
      </c>
      <c r="AB326" s="6">
        <f t="shared" si="36"/>
        <v>2000000</v>
      </c>
      <c r="AC326" s="6">
        <f t="shared" si="36"/>
        <v>0</v>
      </c>
      <c r="AD326" s="6">
        <f t="shared" si="17"/>
        <v>0</v>
      </c>
    </row>
    <row r="327" spans="1:30" s="21" customFormat="1" ht="15">
      <c r="A327" s="35" t="s">
        <v>478</v>
      </c>
      <c r="B327" s="33">
        <v>11</v>
      </c>
      <c r="C327" s="42" t="s">
        <v>511</v>
      </c>
      <c r="D327" s="36">
        <v>3632</v>
      </c>
      <c r="E327" s="18" t="s">
        <v>413</v>
      </c>
      <c r="F327" s="19"/>
      <c r="G327" s="5">
        <v>2453168.36</v>
      </c>
      <c r="H327" s="5">
        <v>10000000</v>
      </c>
      <c r="I327" s="5">
        <v>2000000</v>
      </c>
      <c r="J327" s="5">
        <f>I327</f>
        <v>2000000</v>
      </c>
      <c r="AB327" s="5">
        <v>2000000</v>
      </c>
      <c r="AC327" s="5"/>
      <c r="AD327" s="5">
        <f t="shared" si="17"/>
        <v>0</v>
      </c>
    </row>
    <row r="328" spans="1:30" s="16" customFormat="1" ht="45" hidden="1">
      <c r="A328" s="73" t="s">
        <v>265</v>
      </c>
      <c r="B328" s="73"/>
      <c r="C328" s="73"/>
      <c r="D328" s="73"/>
      <c r="E328" s="14" t="s">
        <v>148</v>
      </c>
      <c r="F328" s="15" t="s">
        <v>423</v>
      </c>
      <c r="G328" s="6">
        <f>SUM(G329:G330)</f>
        <v>454502.47</v>
      </c>
      <c r="H328" s="6">
        <f>SUM(H329:H330)</f>
        <v>0</v>
      </c>
      <c r="I328" s="6">
        <f>SUM(I329:I330)</f>
        <v>0</v>
      </c>
      <c r="J328" s="6">
        <f>SUM(J329:J330)</f>
        <v>0</v>
      </c>
      <c r="AB328" s="6">
        <f>SUM(AB329:AB330)</f>
        <v>0</v>
      </c>
      <c r="AC328" s="6">
        <f>SUM(AC329:AC330)</f>
        <v>0</v>
      </c>
      <c r="AD328" s="5">
        <f t="shared" si="17"/>
        <v>0</v>
      </c>
    </row>
    <row r="329" spans="1:30" ht="30" hidden="1">
      <c r="A329" s="40" t="s">
        <v>265</v>
      </c>
      <c r="B329" s="33">
        <v>11</v>
      </c>
      <c r="C329" s="42" t="s">
        <v>43</v>
      </c>
      <c r="D329" s="34">
        <v>3522</v>
      </c>
      <c r="E329" s="18" t="s">
        <v>226</v>
      </c>
      <c r="F329" s="19"/>
      <c r="G329" s="5"/>
      <c r="H329" s="5"/>
      <c r="I329" s="5"/>
      <c r="J329" s="5"/>
      <c r="AB329" s="5"/>
      <c r="AC329" s="5"/>
      <c r="AD329" s="5">
        <f t="shared" si="17"/>
        <v>0</v>
      </c>
    </row>
    <row r="330" spans="1:30" ht="15" hidden="1">
      <c r="A330" s="40" t="s">
        <v>265</v>
      </c>
      <c r="B330" s="33">
        <v>11</v>
      </c>
      <c r="C330" s="42" t="s">
        <v>513</v>
      </c>
      <c r="D330" s="34">
        <v>3722</v>
      </c>
      <c r="E330" s="18" t="s">
        <v>405</v>
      </c>
      <c r="F330" s="19"/>
      <c r="G330" s="5">
        <v>454502.47</v>
      </c>
      <c r="H330" s="5"/>
      <c r="I330" s="5"/>
      <c r="J330" s="5">
        <f>I330</f>
        <v>0</v>
      </c>
      <c r="AB330" s="5"/>
      <c r="AC330" s="5"/>
      <c r="AD330" s="5">
        <f t="shared" si="17"/>
        <v>0</v>
      </c>
    </row>
    <row r="331" spans="1:30" s="16" customFormat="1" ht="45">
      <c r="A331" s="73" t="s">
        <v>153</v>
      </c>
      <c r="B331" s="73"/>
      <c r="C331" s="73"/>
      <c r="D331" s="73"/>
      <c r="E331" s="14" t="s">
        <v>152</v>
      </c>
      <c r="F331" s="15" t="s">
        <v>424</v>
      </c>
      <c r="G331" s="6">
        <f aca="true" t="shared" si="37" ref="G331:AC331">SUM(G333:G337)</f>
        <v>61294.9</v>
      </c>
      <c r="H331" s="6">
        <f t="shared" si="37"/>
        <v>100000</v>
      </c>
      <c r="I331" s="6">
        <f t="shared" si="37"/>
        <v>100000</v>
      </c>
      <c r="J331" s="6">
        <f t="shared" si="37"/>
        <v>100000</v>
      </c>
      <c r="K331" s="6">
        <f t="shared" si="37"/>
        <v>0</v>
      </c>
      <c r="L331" s="6">
        <f t="shared" si="37"/>
        <v>0</v>
      </c>
      <c r="M331" s="6">
        <f t="shared" si="37"/>
        <v>0</v>
      </c>
      <c r="N331" s="6">
        <f t="shared" si="37"/>
        <v>0</v>
      </c>
      <c r="O331" s="6">
        <f t="shared" si="37"/>
        <v>0</v>
      </c>
      <c r="P331" s="6">
        <f t="shared" si="37"/>
        <v>0</v>
      </c>
      <c r="Q331" s="6">
        <f t="shared" si="37"/>
        <v>0</v>
      </c>
      <c r="R331" s="6">
        <f t="shared" si="37"/>
        <v>0</v>
      </c>
      <c r="S331" s="6">
        <f t="shared" si="37"/>
        <v>0</v>
      </c>
      <c r="T331" s="6">
        <f t="shared" si="37"/>
        <v>0</v>
      </c>
      <c r="U331" s="6">
        <f t="shared" si="37"/>
        <v>0</v>
      </c>
      <c r="V331" s="6">
        <f t="shared" si="37"/>
        <v>0</v>
      </c>
      <c r="W331" s="6">
        <f t="shared" si="37"/>
        <v>0</v>
      </c>
      <c r="X331" s="6">
        <f t="shared" si="37"/>
        <v>0</v>
      </c>
      <c r="Y331" s="6">
        <f t="shared" si="37"/>
        <v>0</v>
      </c>
      <c r="Z331" s="6">
        <f t="shared" si="37"/>
        <v>0</v>
      </c>
      <c r="AA331" s="6">
        <f t="shared" si="37"/>
        <v>0</v>
      </c>
      <c r="AB331" s="6">
        <f t="shared" si="37"/>
        <v>100000</v>
      </c>
      <c r="AC331" s="6">
        <f t="shared" si="37"/>
        <v>0</v>
      </c>
      <c r="AD331" s="6">
        <f t="shared" si="17"/>
        <v>0</v>
      </c>
    </row>
    <row r="332" spans="1:30" s="16" customFormat="1" ht="15.75">
      <c r="A332" s="54"/>
      <c r="B332" s="54"/>
      <c r="C332" s="54"/>
      <c r="D332" s="54">
        <v>323</v>
      </c>
      <c r="E332" s="14" t="s">
        <v>528</v>
      </c>
      <c r="F332" s="15"/>
      <c r="G332" s="6"/>
      <c r="H332" s="6"/>
      <c r="I332" s="6">
        <f>SUM(I333:I335)</f>
        <v>100000</v>
      </c>
      <c r="J332" s="6">
        <f aca="true" t="shared" si="38" ref="J332:AC332">SUM(J333:J335)</f>
        <v>100000</v>
      </c>
      <c r="K332" s="6">
        <f t="shared" si="38"/>
        <v>0</v>
      </c>
      <c r="L332" s="6">
        <f t="shared" si="38"/>
        <v>0</v>
      </c>
      <c r="M332" s="6">
        <f t="shared" si="38"/>
        <v>0</v>
      </c>
      <c r="N332" s="6">
        <f t="shared" si="38"/>
        <v>0</v>
      </c>
      <c r="O332" s="6">
        <f t="shared" si="38"/>
        <v>0</v>
      </c>
      <c r="P332" s="6">
        <f t="shared" si="38"/>
        <v>0</v>
      </c>
      <c r="Q332" s="6">
        <f t="shared" si="38"/>
        <v>0</v>
      </c>
      <c r="R332" s="6">
        <f t="shared" si="38"/>
        <v>0</v>
      </c>
      <c r="S332" s="6">
        <f t="shared" si="38"/>
        <v>0</v>
      </c>
      <c r="T332" s="6">
        <f t="shared" si="38"/>
        <v>0</v>
      </c>
      <c r="U332" s="6">
        <f t="shared" si="38"/>
        <v>0</v>
      </c>
      <c r="V332" s="6">
        <f t="shared" si="38"/>
        <v>0</v>
      </c>
      <c r="W332" s="6">
        <f t="shared" si="38"/>
        <v>0</v>
      </c>
      <c r="X332" s="6">
        <f t="shared" si="38"/>
        <v>0</v>
      </c>
      <c r="Y332" s="6">
        <f t="shared" si="38"/>
        <v>0</v>
      </c>
      <c r="Z332" s="6">
        <f t="shared" si="38"/>
        <v>0</v>
      </c>
      <c r="AA332" s="6">
        <f t="shared" si="38"/>
        <v>0</v>
      </c>
      <c r="AB332" s="6">
        <f t="shared" si="38"/>
        <v>100000</v>
      </c>
      <c r="AC332" s="6">
        <f t="shared" si="38"/>
        <v>0</v>
      </c>
      <c r="AD332" s="6">
        <f t="shared" si="17"/>
        <v>0</v>
      </c>
    </row>
    <row r="333" spans="1:30" ht="15">
      <c r="A333" s="35" t="s">
        <v>266</v>
      </c>
      <c r="B333" s="33">
        <v>11</v>
      </c>
      <c r="C333" s="42" t="s">
        <v>43</v>
      </c>
      <c r="D333" s="34">
        <v>3233</v>
      </c>
      <c r="E333" s="18" t="s">
        <v>205</v>
      </c>
      <c r="F333" s="19"/>
      <c r="G333" s="5">
        <v>60709.9</v>
      </c>
      <c r="H333" s="5">
        <v>60000</v>
      </c>
      <c r="I333" s="5">
        <v>60000</v>
      </c>
      <c r="J333" s="5">
        <f>I333</f>
        <v>60000</v>
      </c>
      <c r="AB333" s="5">
        <v>60000</v>
      </c>
      <c r="AC333" s="5"/>
      <c r="AD333" s="5">
        <f t="shared" si="17"/>
        <v>0</v>
      </c>
    </row>
    <row r="334" spans="1:30" ht="15" hidden="1">
      <c r="A334" s="35" t="s">
        <v>266</v>
      </c>
      <c r="B334" s="33">
        <v>11</v>
      </c>
      <c r="C334" s="42" t="s">
        <v>43</v>
      </c>
      <c r="D334" s="34">
        <v>3237</v>
      </c>
      <c r="E334" s="18" t="s">
        <v>63</v>
      </c>
      <c r="F334" s="19"/>
      <c r="G334" s="5"/>
      <c r="H334" s="5"/>
      <c r="I334" s="5"/>
      <c r="J334" s="5">
        <f>I334</f>
        <v>0</v>
      </c>
      <c r="AB334" s="5"/>
      <c r="AC334" s="5"/>
      <c r="AD334" s="5">
        <f t="shared" si="17"/>
        <v>0</v>
      </c>
    </row>
    <row r="335" spans="1:30" ht="15">
      <c r="A335" s="35" t="s">
        <v>266</v>
      </c>
      <c r="B335" s="33">
        <v>11</v>
      </c>
      <c r="C335" s="42" t="s">
        <v>43</v>
      </c>
      <c r="D335" s="34">
        <v>3239</v>
      </c>
      <c r="E335" s="18" t="s">
        <v>71</v>
      </c>
      <c r="F335" s="19"/>
      <c r="G335" s="5">
        <v>585</v>
      </c>
      <c r="H335" s="5">
        <v>40000</v>
      </c>
      <c r="I335" s="5">
        <v>40000</v>
      </c>
      <c r="J335" s="5">
        <f>I335</f>
        <v>40000</v>
      </c>
      <c r="AB335" s="5">
        <v>40000</v>
      </c>
      <c r="AC335" s="5"/>
      <c r="AD335" s="5">
        <f t="shared" si="17"/>
        <v>0</v>
      </c>
    </row>
    <row r="336" spans="1:30" ht="30" hidden="1">
      <c r="A336" s="35" t="s">
        <v>266</v>
      </c>
      <c r="B336" s="33">
        <v>11</v>
      </c>
      <c r="C336" s="42" t="s">
        <v>43</v>
      </c>
      <c r="D336" s="34">
        <v>3291</v>
      </c>
      <c r="E336" s="18" t="s">
        <v>195</v>
      </c>
      <c r="F336" s="19"/>
      <c r="G336" s="5"/>
      <c r="H336" s="5"/>
      <c r="I336" s="5"/>
      <c r="J336" s="5">
        <f>I336</f>
        <v>0</v>
      </c>
      <c r="AB336" s="5"/>
      <c r="AC336" s="5"/>
      <c r="AD336" s="5">
        <f t="shared" si="17"/>
        <v>0</v>
      </c>
    </row>
    <row r="337" spans="1:30" ht="15" hidden="1">
      <c r="A337" s="35" t="s">
        <v>266</v>
      </c>
      <c r="B337" s="33">
        <v>11</v>
      </c>
      <c r="C337" s="42" t="s">
        <v>43</v>
      </c>
      <c r="D337" s="34">
        <v>3811</v>
      </c>
      <c r="E337" s="18" t="s">
        <v>228</v>
      </c>
      <c r="F337" s="19"/>
      <c r="G337" s="5"/>
      <c r="H337" s="5"/>
      <c r="I337" s="5"/>
      <c r="J337" s="5">
        <f>I337</f>
        <v>0</v>
      </c>
      <c r="AB337" s="5"/>
      <c r="AC337" s="5"/>
      <c r="AD337" s="5">
        <f t="shared" si="17"/>
        <v>0</v>
      </c>
    </row>
    <row r="338" spans="1:30" s="16" customFormat="1" ht="75">
      <c r="A338" s="73" t="s">
        <v>154</v>
      </c>
      <c r="B338" s="73"/>
      <c r="C338" s="73"/>
      <c r="D338" s="73"/>
      <c r="E338" s="14" t="s">
        <v>194</v>
      </c>
      <c r="F338" s="15" t="s">
        <v>425</v>
      </c>
      <c r="G338" s="6">
        <f>SUM(G339:G346)</f>
        <v>6538220.31</v>
      </c>
      <c r="H338" s="6">
        <f>SUM(H339:H346)</f>
        <v>3000000</v>
      </c>
      <c r="I338" s="6">
        <f>SUM(I344)</f>
        <v>2000000</v>
      </c>
      <c r="J338" s="6">
        <f aca="true" t="shared" si="39" ref="J338:AC338">SUM(J344)</f>
        <v>2000000</v>
      </c>
      <c r="K338" s="6">
        <f t="shared" si="39"/>
        <v>0</v>
      </c>
      <c r="L338" s="6">
        <f t="shared" si="39"/>
        <v>0</v>
      </c>
      <c r="M338" s="6">
        <f t="shared" si="39"/>
        <v>0</v>
      </c>
      <c r="N338" s="6">
        <f t="shared" si="39"/>
        <v>0</v>
      </c>
      <c r="O338" s="6">
        <f t="shared" si="39"/>
        <v>0</v>
      </c>
      <c r="P338" s="6">
        <f t="shared" si="39"/>
        <v>0</v>
      </c>
      <c r="Q338" s="6">
        <f t="shared" si="39"/>
        <v>0</v>
      </c>
      <c r="R338" s="6">
        <f t="shared" si="39"/>
        <v>0</v>
      </c>
      <c r="S338" s="6">
        <f t="shared" si="39"/>
        <v>0</v>
      </c>
      <c r="T338" s="6">
        <f t="shared" si="39"/>
        <v>0</v>
      </c>
      <c r="U338" s="6">
        <f t="shared" si="39"/>
        <v>0</v>
      </c>
      <c r="V338" s="6">
        <f t="shared" si="39"/>
        <v>0</v>
      </c>
      <c r="W338" s="6">
        <f t="shared" si="39"/>
        <v>0</v>
      </c>
      <c r="X338" s="6">
        <f t="shared" si="39"/>
        <v>0</v>
      </c>
      <c r="Y338" s="6">
        <f t="shared" si="39"/>
        <v>0</v>
      </c>
      <c r="Z338" s="6">
        <f t="shared" si="39"/>
        <v>0</v>
      </c>
      <c r="AA338" s="6">
        <f t="shared" si="39"/>
        <v>0</v>
      </c>
      <c r="AB338" s="6">
        <f t="shared" si="39"/>
        <v>2000000</v>
      </c>
      <c r="AC338" s="6">
        <f t="shared" si="39"/>
        <v>0</v>
      </c>
      <c r="AD338" s="6">
        <f t="shared" si="17"/>
        <v>0</v>
      </c>
    </row>
    <row r="339" spans="1:30" s="16" customFormat="1" ht="15.75" hidden="1">
      <c r="A339" s="34" t="s">
        <v>154</v>
      </c>
      <c r="B339" s="33">
        <v>11</v>
      </c>
      <c r="C339" s="41" t="s">
        <v>43</v>
      </c>
      <c r="D339" s="34">
        <v>3233</v>
      </c>
      <c r="E339" s="18" t="s">
        <v>205</v>
      </c>
      <c r="F339" s="19"/>
      <c r="G339" s="5"/>
      <c r="H339" s="5"/>
      <c r="I339" s="5"/>
      <c r="J339" s="5">
        <f aca="true" t="shared" si="40" ref="J339:J346">I339</f>
        <v>0</v>
      </c>
      <c r="AB339" s="5"/>
      <c r="AC339" s="5"/>
      <c r="AD339" s="5">
        <f t="shared" si="17"/>
        <v>0</v>
      </c>
    </row>
    <row r="340" spans="1:30" s="16" customFormat="1" ht="15.75" hidden="1">
      <c r="A340" s="34" t="s">
        <v>154</v>
      </c>
      <c r="B340" s="33">
        <v>11</v>
      </c>
      <c r="C340" s="41" t="s">
        <v>43</v>
      </c>
      <c r="D340" s="34">
        <v>3237</v>
      </c>
      <c r="E340" s="18" t="s">
        <v>63</v>
      </c>
      <c r="F340" s="19"/>
      <c r="G340" s="5"/>
      <c r="H340" s="5"/>
      <c r="I340" s="5"/>
      <c r="J340" s="5">
        <f t="shared" si="40"/>
        <v>0</v>
      </c>
      <c r="AB340" s="5"/>
      <c r="AC340" s="5"/>
      <c r="AD340" s="5">
        <f t="shared" si="17"/>
        <v>0</v>
      </c>
    </row>
    <row r="341" spans="1:30" s="16" customFormat="1" ht="15.75" hidden="1">
      <c r="A341" s="34" t="s">
        <v>154</v>
      </c>
      <c r="B341" s="33">
        <v>11</v>
      </c>
      <c r="C341" s="41" t="s">
        <v>43</v>
      </c>
      <c r="D341" s="34">
        <v>3239</v>
      </c>
      <c r="E341" s="18" t="s">
        <v>71</v>
      </c>
      <c r="F341" s="19"/>
      <c r="G341" s="5"/>
      <c r="H341" s="5"/>
      <c r="I341" s="5"/>
      <c r="J341" s="5">
        <f t="shared" si="40"/>
        <v>0</v>
      </c>
      <c r="AB341" s="5"/>
      <c r="AC341" s="5"/>
      <c r="AD341" s="5">
        <f t="shared" si="17"/>
        <v>0</v>
      </c>
    </row>
    <row r="342" spans="1:30" s="16" customFormat="1" ht="30" hidden="1">
      <c r="A342" s="34" t="s">
        <v>154</v>
      </c>
      <c r="B342" s="33">
        <v>11</v>
      </c>
      <c r="C342" s="41" t="s">
        <v>43</v>
      </c>
      <c r="D342" s="34">
        <v>3291</v>
      </c>
      <c r="E342" s="18" t="s">
        <v>195</v>
      </c>
      <c r="F342" s="19"/>
      <c r="G342" s="5"/>
      <c r="H342" s="5"/>
      <c r="I342" s="5"/>
      <c r="J342" s="5">
        <f t="shared" si="40"/>
        <v>0</v>
      </c>
      <c r="AB342" s="5"/>
      <c r="AC342" s="5"/>
      <c r="AD342" s="5">
        <f t="shared" si="17"/>
        <v>0</v>
      </c>
    </row>
    <row r="343" spans="1:30" ht="15" hidden="1">
      <c r="A343" s="35" t="s">
        <v>154</v>
      </c>
      <c r="B343" s="33">
        <v>11</v>
      </c>
      <c r="C343" s="41" t="s">
        <v>43</v>
      </c>
      <c r="D343" s="34">
        <v>3631</v>
      </c>
      <c r="E343" s="18" t="s">
        <v>396</v>
      </c>
      <c r="F343" s="19"/>
      <c r="G343" s="5">
        <v>384909.35</v>
      </c>
      <c r="H343" s="5"/>
      <c r="I343" s="5"/>
      <c r="J343" s="5">
        <f t="shared" si="40"/>
        <v>0</v>
      </c>
      <c r="AB343" s="5"/>
      <c r="AC343" s="5"/>
      <c r="AD343" s="5">
        <f aca="true" t="shared" si="41" ref="AD343:AD406">I343-AB343+AC343</f>
        <v>0</v>
      </c>
    </row>
    <row r="344" spans="1:30" s="16" customFormat="1" ht="15.75">
      <c r="A344" s="57"/>
      <c r="B344" s="58"/>
      <c r="C344" s="59"/>
      <c r="D344" s="54">
        <v>363</v>
      </c>
      <c r="E344" s="14" t="s">
        <v>529</v>
      </c>
      <c r="F344" s="15"/>
      <c r="G344" s="6"/>
      <c r="H344" s="6"/>
      <c r="I344" s="6">
        <f>SUM(I345)</f>
        <v>2000000</v>
      </c>
      <c r="J344" s="6">
        <f aca="true" t="shared" si="42" ref="J344:AC344">SUM(J345)</f>
        <v>2000000</v>
      </c>
      <c r="K344" s="6">
        <f t="shared" si="42"/>
        <v>0</v>
      </c>
      <c r="L344" s="6">
        <f t="shared" si="42"/>
        <v>0</v>
      </c>
      <c r="M344" s="6">
        <f t="shared" si="42"/>
        <v>0</v>
      </c>
      <c r="N344" s="6">
        <f t="shared" si="42"/>
        <v>0</v>
      </c>
      <c r="O344" s="6">
        <f t="shared" si="42"/>
        <v>0</v>
      </c>
      <c r="P344" s="6">
        <f t="shared" si="42"/>
        <v>0</v>
      </c>
      <c r="Q344" s="6">
        <f t="shared" si="42"/>
        <v>0</v>
      </c>
      <c r="R344" s="6">
        <f t="shared" si="42"/>
        <v>0</v>
      </c>
      <c r="S344" s="6">
        <f t="shared" si="42"/>
        <v>0</v>
      </c>
      <c r="T344" s="6">
        <f t="shared" si="42"/>
        <v>0</v>
      </c>
      <c r="U344" s="6">
        <f t="shared" si="42"/>
        <v>0</v>
      </c>
      <c r="V344" s="6">
        <f t="shared" si="42"/>
        <v>0</v>
      </c>
      <c r="W344" s="6">
        <f t="shared" si="42"/>
        <v>0</v>
      </c>
      <c r="X344" s="6">
        <f t="shared" si="42"/>
        <v>0</v>
      </c>
      <c r="Y344" s="6">
        <f t="shared" si="42"/>
        <v>0</v>
      </c>
      <c r="Z344" s="6">
        <f t="shared" si="42"/>
        <v>0</v>
      </c>
      <c r="AA344" s="6">
        <f t="shared" si="42"/>
        <v>0</v>
      </c>
      <c r="AB344" s="6">
        <f t="shared" si="42"/>
        <v>2000000</v>
      </c>
      <c r="AC344" s="6">
        <f t="shared" si="42"/>
        <v>0</v>
      </c>
      <c r="AD344" s="6">
        <f t="shared" si="41"/>
        <v>0</v>
      </c>
    </row>
    <row r="345" spans="1:30" ht="15">
      <c r="A345" s="35" t="s">
        <v>154</v>
      </c>
      <c r="B345" s="33">
        <v>11</v>
      </c>
      <c r="C345" s="42" t="s">
        <v>43</v>
      </c>
      <c r="D345" s="34">
        <v>3632</v>
      </c>
      <c r="E345" s="18" t="s">
        <v>413</v>
      </c>
      <c r="F345" s="19"/>
      <c r="G345" s="5">
        <v>6153310.96</v>
      </c>
      <c r="H345" s="5">
        <v>3000000</v>
      </c>
      <c r="I345" s="5">
        <v>2000000</v>
      </c>
      <c r="J345" s="5">
        <f t="shared" si="40"/>
        <v>2000000</v>
      </c>
      <c r="AB345" s="5">
        <v>2000000</v>
      </c>
      <c r="AC345" s="5"/>
      <c r="AD345" s="5">
        <f t="shared" si="41"/>
        <v>0</v>
      </c>
    </row>
    <row r="346" spans="1:30" ht="15" hidden="1">
      <c r="A346" s="35" t="s">
        <v>154</v>
      </c>
      <c r="B346" s="33">
        <v>11</v>
      </c>
      <c r="C346" s="42" t="s">
        <v>43</v>
      </c>
      <c r="D346" s="34">
        <v>3811</v>
      </c>
      <c r="E346" s="18" t="s">
        <v>228</v>
      </c>
      <c r="F346" s="19"/>
      <c r="G346" s="5"/>
      <c r="H346" s="5"/>
      <c r="I346" s="5"/>
      <c r="J346" s="5">
        <f t="shared" si="40"/>
        <v>0</v>
      </c>
      <c r="AB346" s="5"/>
      <c r="AC346" s="5"/>
      <c r="AD346" s="5">
        <f t="shared" si="41"/>
        <v>0</v>
      </c>
    </row>
    <row r="347" spans="1:30" ht="75" hidden="1">
      <c r="A347" s="73" t="s">
        <v>349</v>
      </c>
      <c r="B347" s="75"/>
      <c r="C347" s="75"/>
      <c r="D347" s="75"/>
      <c r="E347" s="14" t="s">
        <v>348</v>
      </c>
      <c r="F347" s="15" t="s">
        <v>425</v>
      </c>
      <c r="G347" s="6">
        <f>SUM(G348:G350)</f>
        <v>30000</v>
      </c>
      <c r="H347" s="6">
        <f>SUM(H348:H350)</f>
        <v>0</v>
      </c>
      <c r="I347" s="6">
        <f>SUM(I348:I350)</f>
        <v>0</v>
      </c>
      <c r="J347" s="6">
        <f>SUM(J348:J350)</f>
        <v>0</v>
      </c>
      <c r="AB347" s="6">
        <f>SUM(AB348:AB350)</f>
        <v>0</v>
      </c>
      <c r="AC347" s="6">
        <f>SUM(AC348:AC350)</f>
        <v>0</v>
      </c>
      <c r="AD347" s="5">
        <f t="shared" si="41"/>
        <v>0</v>
      </c>
    </row>
    <row r="348" spans="1:30" ht="15" hidden="1">
      <c r="A348" s="35" t="s">
        <v>349</v>
      </c>
      <c r="B348" s="33">
        <v>11</v>
      </c>
      <c r="C348" s="42" t="s">
        <v>43</v>
      </c>
      <c r="D348" s="34">
        <v>3237</v>
      </c>
      <c r="E348" s="18" t="s">
        <v>63</v>
      </c>
      <c r="F348" s="19"/>
      <c r="G348" s="5"/>
      <c r="H348" s="5"/>
      <c r="I348" s="5"/>
      <c r="J348" s="5">
        <f>I348</f>
        <v>0</v>
      </c>
      <c r="AB348" s="5"/>
      <c r="AC348" s="5"/>
      <c r="AD348" s="5">
        <f t="shared" si="41"/>
        <v>0</v>
      </c>
    </row>
    <row r="349" spans="1:30" ht="15" hidden="1">
      <c r="A349" s="35" t="s">
        <v>349</v>
      </c>
      <c r="B349" s="33">
        <v>11</v>
      </c>
      <c r="C349" s="42" t="s">
        <v>43</v>
      </c>
      <c r="D349" s="34">
        <v>4126</v>
      </c>
      <c r="E349" s="18" t="s">
        <v>4</v>
      </c>
      <c r="F349" s="19"/>
      <c r="G349" s="5"/>
      <c r="H349" s="5"/>
      <c r="I349" s="5"/>
      <c r="J349" s="5">
        <f>I349</f>
        <v>0</v>
      </c>
      <c r="AB349" s="5"/>
      <c r="AC349" s="5"/>
      <c r="AD349" s="5">
        <f t="shared" si="41"/>
        <v>0</v>
      </c>
    </row>
    <row r="350" spans="1:30" ht="15" hidden="1">
      <c r="A350" s="35" t="s">
        <v>349</v>
      </c>
      <c r="B350" s="33">
        <v>11</v>
      </c>
      <c r="C350" s="42" t="s">
        <v>43</v>
      </c>
      <c r="D350" s="34">
        <v>4262</v>
      </c>
      <c r="E350" s="18" t="s">
        <v>222</v>
      </c>
      <c r="F350" s="19"/>
      <c r="G350" s="5">
        <v>30000</v>
      </c>
      <c r="H350" s="5"/>
      <c r="I350" s="5"/>
      <c r="J350" s="5">
        <f>I350</f>
        <v>0</v>
      </c>
      <c r="AB350" s="5"/>
      <c r="AC350" s="5"/>
      <c r="AD350" s="5">
        <f t="shared" si="41"/>
        <v>0</v>
      </c>
    </row>
    <row r="351" spans="1:30" s="16" customFormat="1" ht="75">
      <c r="A351" s="75" t="s">
        <v>380</v>
      </c>
      <c r="B351" s="75"/>
      <c r="C351" s="75"/>
      <c r="D351" s="75"/>
      <c r="E351" s="14" t="s">
        <v>341</v>
      </c>
      <c r="F351" s="15" t="s">
        <v>425</v>
      </c>
      <c r="G351" s="6">
        <f>SUM(G353:G356)</f>
        <v>0</v>
      </c>
      <c r="H351" s="6">
        <f>SUM(H353:H356)</f>
        <v>8000000</v>
      </c>
      <c r="I351" s="6">
        <f>SUM(I352+I354)</f>
        <v>7000000</v>
      </c>
      <c r="J351" s="6">
        <f aca="true" t="shared" si="43" ref="J351:AC351">SUM(J352+J354)</f>
        <v>7000000</v>
      </c>
      <c r="K351" s="6">
        <f t="shared" si="43"/>
        <v>0</v>
      </c>
      <c r="L351" s="6">
        <f t="shared" si="43"/>
        <v>0</v>
      </c>
      <c r="M351" s="6">
        <f t="shared" si="43"/>
        <v>0</v>
      </c>
      <c r="N351" s="6">
        <f t="shared" si="43"/>
        <v>0</v>
      </c>
      <c r="O351" s="6">
        <f t="shared" si="43"/>
        <v>0</v>
      </c>
      <c r="P351" s="6">
        <f t="shared" si="43"/>
        <v>0</v>
      </c>
      <c r="Q351" s="6">
        <f t="shared" si="43"/>
        <v>0</v>
      </c>
      <c r="R351" s="6">
        <f t="shared" si="43"/>
        <v>0</v>
      </c>
      <c r="S351" s="6">
        <f t="shared" si="43"/>
        <v>0</v>
      </c>
      <c r="T351" s="6">
        <f t="shared" si="43"/>
        <v>0</v>
      </c>
      <c r="U351" s="6">
        <f t="shared" si="43"/>
        <v>0</v>
      </c>
      <c r="V351" s="6">
        <f t="shared" si="43"/>
        <v>0</v>
      </c>
      <c r="W351" s="6">
        <f t="shared" si="43"/>
        <v>0</v>
      </c>
      <c r="X351" s="6">
        <f t="shared" si="43"/>
        <v>0</v>
      </c>
      <c r="Y351" s="6">
        <f t="shared" si="43"/>
        <v>0</v>
      </c>
      <c r="Z351" s="6">
        <f t="shared" si="43"/>
        <v>0</v>
      </c>
      <c r="AA351" s="6">
        <f t="shared" si="43"/>
        <v>0</v>
      </c>
      <c r="AB351" s="6">
        <f t="shared" si="43"/>
        <v>7000000</v>
      </c>
      <c r="AC351" s="6">
        <f t="shared" si="43"/>
        <v>0</v>
      </c>
      <c r="AD351" s="6">
        <f t="shared" si="41"/>
        <v>0</v>
      </c>
    </row>
    <row r="352" spans="1:30" s="16" customFormat="1" ht="15.75">
      <c r="A352" s="55"/>
      <c r="B352" s="55"/>
      <c r="C352" s="55"/>
      <c r="D352" s="55">
        <v>363</v>
      </c>
      <c r="E352" s="14" t="s">
        <v>529</v>
      </c>
      <c r="F352" s="15"/>
      <c r="G352" s="6"/>
      <c r="H352" s="6"/>
      <c r="I352" s="6">
        <f>SUM(I353)</f>
        <v>4000000</v>
      </c>
      <c r="J352" s="6">
        <f aca="true" t="shared" si="44" ref="J352:AC352">SUM(J353)</f>
        <v>4000000</v>
      </c>
      <c r="K352" s="6">
        <f t="shared" si="44"/>
        <v>0</v>
      </c>
      <c r="L352" s="6">
        <f t="shared" si="44"/>
        <v>0</v>
      </c>
      <c r="M352" s="6">
        <f t="shared" si="44"/>
        <v>0</v>
      </c>
      <c r="N352" s="6">
        <f t="shared" si="44"/>
        <v>0</v>
      </c>
      <c r="O352" s="6">
        <f t="shared" si="44"/>
        <v>0</v>
      </c>
      <c r="P352" s="6">
        <f t="shared" si="44"/>
        <v>0</v>
      </c>
      <c r="Q352" s="6">
        <f t="shared" si="44"/>
        <v>0</v>
      </c>
      <c r="R352" s="6">
        <f t="shared" si="44"/>
        <v>0</v>
      </c>
      <c r="S352" s="6">
        <f t="shared" si="44"/>
        <v>0</v>
      </c>
      <c r="T352" s="6">
        <f t="shared" si="44"/>
        <v>0</v>
      </c>
      <c r="U352" s="6">
        <f t="shared" si="44"/>
        <v>0</v>
      </c>
      <c r="V352" s="6">
        <f t="shared" si="44"/>
        <v>0</v>
      </c>
      <c r="W352" s="6">
        <f t="shared" si="44"/>
        <v>0</v>
      </c>
      <c r="X352" s="6">
        <f t="shared" si="44"/>
        <v>0</v>
      </c>
      <c r="Y352" s="6">
        <f t="shared" si="44"/>
        <v>0</v>
      </c>
      <c r="Z352" s="6">
        <f t="shared" si="44"/>
        <v>0</v>
      </c>
      <c r="AA352" s="6">
        <f t="shared" si="44"/>
        <v>0</v>
      </c>
      <c r="AB352" s="6">
        <f t="shared" si="44"/>
        <v>4000000</v>
      </c>
      <c r="AC352" s="6">
        <f t="shared" si="44"/>
        <v>0</v>
      </c>
      <c r="AD352" s="6">
        <f t="shared" si="41"/>
        <v>0</v>
      </c>
    </row>
    <row r="353" spans="1:30" ht="15">
      <c r="A353" s="35" t="s">
        <v>369</v>
      </c>
      <c r="B353" s="33">
        <v>13</v>
      </c>
      <c r="C353" s="42" t="s">
        <v>43</v>
      </c>
      <c r="D353" s="36">
        <v>3632</v>
      </c>
      <c r="E353" s="18" t="s">
        <v>413</v>
      </c>
      <c r="F353" s="19"/>
      <c r="G353" s="5"/>
      <c r="H353" s="5">
        <v>4747967</v>
      </c>
      <c r="I353" s="5">
        <v>4000000</v>
      </c>
      <c r="J353" s="5">
        <f>I353</f>
        <v>4000000</v>
      </c>
      <c r="AB353" s="5">
        <v>4000000</v>
      </c>
      <c r="AC353" s="5"/>
      <c r="AD353" s="5">
        <f t="shared" si="41"/>
        <v>0</v>
      </c>
    </row>
    <row r="354" spans="1:30" s="16" customFormat="1" ht="15.75">
      <c r="A354" s="57"/>
      <c r="B354" s="58"/>
      <c r="C354" s="61"/>
      <c r="D354" s="55">
        <v>363</v>
      </c>
      <c r="E354" s="14" t="s">
        <v>529</v>
      </c>
      <c r="F354" s="15"/>
      <c r="G354" s="6"/>
      <c r="H354" s="6"/>
      <c r="I354" s="6">
        <f>SUM(I355)</f>
        <v>3000000</v>
      </c>
      <c r="J354" s="6">
        <f aca="true" t="shared" si="45" ref="J354:AC354">SUM(J355)</f>
        <v>3000000</v>
      </c>
      <c r="K354" s="6">
        <f t="shared" si="45"/>
        <v>0</v>
      </c>
      <c r="L354" s="6">
        <f t="shared" si="45"/>
        <v>0</v>
      </c>
      <c r="M354" s="6">
        <f t="shared" si="45"/>
        <v>0</v>
      </c>
      <c r="N354" s="6">
        <f t="shared" si="45"/>
        <v>0</v>
      </c>
      <c r="O354" s="6">
        <f t="shared" si="45"/>
        <v>0</v>
      </c>
      <c r="P354" s="6">
        <f t="shared" si="45"/>
        <v>0</v>
      </c>
      <c r="Q354" s="6">
        <f t="shared" si="45"/>
        <v>0</v>
      </c>
      <c r="R354" s="6">
        <f t="shared" si="45"/>
        <v>0</v>
      </c>
      <c r="S354" s="6">
        <f t="shared" si="45"/>
        <v>0</v>
      </c>
      <c r="T354" s="6">
        <f t="shared" si="45"/>
        <v>0</v>
      </c>
      <c r="U354" s="6">
        <f t="shared" si="45"/>
        <v>0</v>
      </c>
      <c r="V354" s="6">
        <f t="shared" si="45"/>
        <v>0</v>
      </c>
      <c r="W354" s="6">
        <f t="shared" si="45"/>
        <v>0</v>
      </c>
      <c r="X354" s="6">
        <f t="shared" si="45"/>
        <v>0</v>
      </c>
      <c r="Y354" s="6">
        <f t="shared" si="45"/>
        <v>0</v>
      </c>
      <c r="Z354" s="6">
        <f t="shared" si="45"/>
        <v>0</v>
      </c>
      <c r="AA354" s="6">
        <f t="shared" si="45"/>
        <v>0</v>
      </c>
      <c r="AB354" s="6">
        <f t="shared" si="45"/>
        <v>3000000</v>
      </c>
      <c r="AC354" s="6">
        <f t="shared" si="45"/>
        <v>0</v>
      </c>
      <c r="AD354" s="6">
        <f t="shared" si="41"/>
        <v>0</v>
      </c>
    </row>
    <row r="355" spans="1:30" ht="15">
      <c r="A355" s="35" t="s">
        <v>369</v>
      </c>
      <c r="B355" s="33">
        <v>82</v>
      </c>
      <c r="C355" s="42" t="s">
        <v>43</v>
      </c>
      <c r="D355" s="36">
        <v>3632</v>
      </c>
      <c r="E355" s="18" t="s">
        <v>413</v>
      </c>
      <c r="F355" s="19"/>
      <c r="G355" s="5"/>
      <c r="H355" s="5">
        <v>3252033</v>
      </c>
      <c r="I355" s="5">
        <v>3000000</v>
      </c>
      <c r="J355" s="5">
        <f>I355</f>
        <v>3000000</v>
      </c>
      <c r="AB355" s="5">
        <v>3000000</v>
      </c>
      <c r="AC355" s="5"/>
      <c r="AD355" s="5">
        <f t="shared" si="41"/>
        <v>0</v>
      </c>
    </row>
    <row r="356" spans="1:30" ht="15" hidden="1">
      <c r="A356" s="35" t="s">
        <v>369</v>
      </c>
      <c r="B356" s="33">
        <v>83</v>
      </c>
      <c r="C356" s="42" t="s">
        <v>43</v>
      </c>
      <c r="D356" s="36">
        <v>3632</v>
      </c>
      <c r="E356" s="18" t="s">
        <v>413</v>
      </c>
      <c r="F356" s="19"/>
      <c r="G356" s="5"/>
      <c r="H356" s="5"/>
      <c r="I356" s="5"/>
      <c r="J356" s="5"/>
      <c r="AB356" s="5"/>
      <c r="AC356" s="5"/>
      <c r="AD356" s="5">
        <f t="shared" si="41"/>
        <v>0</v>
      </c>
    </row>
    <row r="357" spans="1:30" ht="15.75" hidden="1">
      <c r="A357" s="77" t="s">
        <v>89</v>
      </c>
      <c r="B357" s="77"/>
      <c r="C357" s="77"/>
      <c r="D357" s="77"/>
      <c r="E357" s="77"/>
      <c r="F357" s="77"/>
      <c r="G357" s="3">
        <f>G358+G360+G365+G367+G370+G373+G382+G387+G385++G389+G391+G363+G395</f>
        <v>1909476.3599999999</v>
      </c>
      <c r="H357" s="3">
        <f>H358+H360+H365+H367+H370+H373+H382+H387+H385++H389+H391+H363+H395</f>
        <v>5035000</v>
      </c>
      <c r="I357" s="3">
        <f>I358+I360+I365+I367+I370+I373+I382+I387+I385++I389+I391+I363+I395</f>
        <v>1792000</v>
      </c>
      <c r="J357" s="3">
        <f>J358+J360+J365+J367+J370+J373+J382+J387+J385++J389+J391+J363+J395</f>
        <v>1792000</v>
      </c>
      <c r="AB357" s="3">
        <f>AB358+AB360+AB365+AB367+AB370+AB373+AB382+AB387+AB385++AB389+AB391+AB363+AB395</f>
        <v>0</v>
      </c>
      <c r="AC357" s="3">
        <f>AC358+AC360+AC365+AC367+AC370+AC373+AC382+AC387+AC385++AC389+AC391+AC363+AC395</f>
        <v>0</v>
      </c>
      <c r="AD357" s="5">
        <f t="shared" si="41"/>
        <v>1792000</v>
      </c>
    </row>
    <row r="358" spans="1:30" s="16" customFormat="1" ht="75" hidden="1">
      <c r="A358" s="73" t="s">
        <v>158</v>
      </c>
      <c r="B358" s="73"/>
      <c r="C358" s="73"/>
      <c r="D358" s="73"/>
      <c r="E358" s="14" t="s">
        <v>354</v>
      </c>
      <c r="F358" s="15" t="s">
        <v>428</v>
      </c>
      <c r="G358" s="6">
        <f>SUM(G359)</f>
        <v>0</v>
      </c>
      <c r="H358" s="6">
        <f>SUM(H359)</f>
        <v>0</v>
      </c>
      <c r="I358" s="6">
        <f>SUM(I359)</f>
        <v>0</v>
      </c>
      <c r="J358" s="6">
        <f>SUM(J359)</f>
        <v>0</v>
      </c>
      <c r="AB358" s="6">
        <f>SUM(AB359)</f>
        <v>0</v>
      </c>
      <c r="AC358" s="6">
        <f>SUM(AC359)</f>
        <v>0</v>
      </c>
      <c r="AD358" s="5">
        <f t="shared" si="41"/>
        <v>0</v>
      </c>
    </row>
    <row r="359" spans="1:30" ht="15" hidden="1">
      <c r="A359" s="35" t="s">
        <v>158</v>
      </c>
      <c r="B359" s="33">
        <v>11</v>
      </c>
      <c r="C359" s="41" t="s">
        <v>40</v>
      </c>
      <c r="D359" s="34">
        <v>3632</v>
      </c>
      <c r="E359" s="18" t="s">
        <v>413</v>
      </c>
      <c r="F359" s="19"/>
      <c r="G359" s="5"/>
      <c r="H359" s="5"/>
      <c r="I359" s="5"/>
      <c r="J359" s="5">
        <f>I359</f>
        <v>0</v>
      </c>
      <c r="AB359" s="5"/>
      <c r="AC359" s="5"/>
      <c r="AD359" s="5">
        <f t="shared" si="41"/>
        <v>0</v>
      </c>
    </row>
    <row r="360" spans="1:30" s="16" customFormat="1" ht="75" hidden="1">
      <c r="A360" s="73" t="s">
        <v>267</v>
      </c>
      <c r="B360" s="73"/>
      <c r="C360" s="73"/>
      <c r="D360" s="73"/>
      <c r="E360" s="14" t="s">
        <v>13</v>
      </c>
      <c r="F360" s="15" t="s">
        <v>428</v>
      </c>
      <c r="G360" s="6">
        <f>SUM(G361:G362)</f>
        <v>1823550.3599999999</v>
      </c>
      <c r="H360" s="6">
        <f>SUM(H361:H362)</f>
        <v>4643000</v>
      </c>
      <c r="I360" s="6">
        <f>SUM(I361:I362)</f>
        <v>1400000</v>
      </c>
      <c r="J360" s="6">
        <f>SUM(J361:J362)</f>
        <v>1400000</v>
      </c>
      <c r="AB360" s="6">
        <f>SUM(AB361:AB362)</f>
        <v>0</v>
      </c>
      <c r="AC360" s="6">
        <f>SUM(AC361:AC362)</f>
        <v>0</v>
      </c>
      <c r="AD360" s="5">
        <f t="shared" si="41"/>
        <v>1400000</v>
      </c>
    </row>
    <row r="361" spans="1:30" ht="15" hidden="1">
      <c r="A361" s="35" t="s">
        <v>267</v>
      </c>
      <c r="B361" s="33">
        <v>11</v>
      </c>
      <c r="C361" s="41" t="s">
        <v>40</v>
      </c>
      <c r="D361" s="34">
        <v>3811</v>
      </c>
      <c r="E361" s="18" t="s">
        <v>228</v>
      </c>
      <c r="F361" s="19"/>
      <c r="G361" s="5">
        <v>900000</v>
      </c>
      <c r="H361" s="5">
        <v>1350000</v>
      </c>
      <c r="I361" s="5">
        <v>500000</v>
      </c>
      <c r="J361" s="5">
        <f>I361</f>
        <v>500000</v>
      </c>
      <c r="AB361" s="5"/>
      <c r="AC361" s="5"/>
      <c r="AD361" s="5">
        <f t="shared" si="41"/>
        <v>500000</v>
      </c>
    </row>
    <row r="362" spans="1:30" ht="15" hidden="1">
      <c r="A362" s="35" t="s">
        <v>267</v>
      </c>
      <c r="B362" s="33">
        <v>11</v>
      </c>
      <c r="C362" s="41" t="s">
        <v>40</v>
      </c>
      <c r="D362" s="34">
        <v>3821</v>
      </c>
      <c r="E362" s="18" t="s">
        <v>65</v>
      </c>
      <c r="F362" s="19"/>
      <c r="G362" s="5">
        <v>923550.36</v>
      </c>
      <c r="H362" s="5">
        <v>3293000</v>
      </c>
      <c r="I362" s="5">
        <v>900000</v>
      </c>
      <c r="J362" s="5">
        <f>I362</f>
        <v>900000</v>
      </c>
      <c r="AB362" s="5"/>
      <c r="AC362" s="5"/>
      <c r="AD362" s="5">
        <f t="shared" si="41"/>
        <v>900000</v>
      </c>
    </row>
    <row r="363" spans="1:30" s="16" customFormat="1" ht="75" hidden="1">
      <c r="A363" s="73" t="s">
        <v>389</v>
      </c>
      <c r="B363" s="73"/>
      <c r="C363" s="73"/>
      <c r="D363" s="73"/>
      <c r="E363" s="14" t="s">
        <v>390</v>
      </c>
      <c r="F363" s="15" t="s">
        <v>428</v>
      </c>
      <c r="G363" s="6">
        <f>SUM(G364)</f>
        <v>0</v>
      </c>
      <c r="H363" s="6">
        <f>SUM(H364)</f>
        <v>0</v>
      </c>
      <c r="I363" s="6">
        <f>SUM(I364)</f>
        <v>0</v>
      </c>
      <c r="J363" s="6">
        <f>SUM(J364)</f>
        <v>0</v>
      </c>
      <c r="AB363" s="6">
        <f>SUM(AB364)</f>
        <v>0</v>
      </c>
      <c r="AC363" s="6">
        <f>SUM(AC364)</f>
        <v>0</v>
      </c>
      <c r="AD363" s="5">
        <f t="shared" si="41"/>
        <v>0</v>
      </c>
    </row>
    <row r="364" spans="1:30" ht="30" hidden="1">
      <c r="A364" s="40" t="s">
        <v>389</v>
      </c>
      <c r="B364" s="33">
        <v>11</v>
      </c>
      <c r="C364" s="41" t="s">
        <v>40</v>
      </c>
      <c r="D364" s="34">
        <v>3522</v>
      </c>
      <c r="E364" s="18" t="s">
        <v>226</v>
      </c>
      <c r="F364" s="19"/>
      <c r="G364" s="5"/>
      <c r="H364" s="5"/>
      <c r="I364" s="5"/>
      <c r="J364" s="5">
        <f>I364</f>
        <v>0</v>
      </c>
      <c r="AB364" s="5"/>
      <c r="AC364" s="5"/>
      <c r="AD364" s="5">
        <f t="shared" si="41"/>
        <v>0</v>
      </c>
    </row>
    <row r="365" spans="1:30" ht="75" hidden="1">
      <c r="A365" s="73" t="s">
        <v>351</v>
      </c>
      <c r="B365" s="75"/>
      <c r="C365" s="75"/>
      <c r="D365" s="75"/>
      <c r="E365" s="14" t="s">
        <v>350</v>
      </c>
      <c r="F365" s="15" t="s">
        <v>428</v>
      </c>
      <c r="G365" s="6">
        <f>SUM(G366)</f>
        <v>0</v>
      </c>
      <c r="H365" s="6">
        <f>SUM(H366)</f>
        <v>0</v>
      </c>
      <c r="I365" s="6">
        <f>SUM(I366)</f>
        <v>0</v>
      </c>
      <c r="J365" s="6">
        <f>SUM(J366)</f>
        <v>0</v>
      </c>
      <c r="AB365" s="6">
        <f>SUM(AB366)</f>
        <v>0</v>
      </c>
      <c r="AC365" s="6">
        <f>SUM(AC366)</f>
        <v>0</v>
      </c>
      <c r="AD365" s="5">
        <f t="shared" si="41"/>
        <v>0</v>
      </c>
    </row>
    <row r="366" spans="1:30" ht="45" hidden="1">
      <c r="A366" s="35" t="s">
        <v>351</v>
      </c>
      <c r="B366" s="33">
        <v>11</v>
      </c>
      <c r="C366" s="41" t="s">
        <v>40</v>
      </c>
      <c r="D366" s="34">
        <v>3862</v>
      </c>
      <c r="E366" s="18" t="s">
        <v>506</v>
      </c>
      <c r="F366" s="19"/>
      <c r="G366" s="5"/>
      <c r="H366" s="5"/>
      <c r="I366" s="5"/>
      <c r="J366" s="5">
        <f>I366</f>
        <v>0</v>
      </c>
      <c r="AB366" s="5"/>
      <c r="AC366" s="5"/>
      <c r="AD366" s="5">
        <f t="shared" si="41"/>
        <v>0</v>
      </c>
    </row>
    <row r="367" spans="1:30" s="16" customFormat="1" ht="75" hidden="1">
      <c r="A367" s="73" t="s">
        <v>268</v>
      </c>
      <c r="B367" s="73"/>
      <c r="C367" s="73"/>
      <c r="D367" s="73"/>
      <c r="E367" s="14" t="s">
        <v>49</v>
      </c>
      <c r="F367" s="15" t="s">
        <v>428</v>
      </c>
      <c r="G367" s="6">
        <f>SUM(G368:G369)</f>
        <v>0</v>
      </c>
      <c r="H367" s="6">
        <f>SUM(H368:H369)</f>
        <v>0</v>
      </c>
      <c r="I367" s="6">
        <f>SUM(I368:I369)</f>
        <v>0</v>
      </c>
      <c r="J367" s="6">
        <f>SUM(J368:J369)</f>
        <v>0</v>
      </c>
      <c r="AB367" s="6">
        <f>SUM(AB368:AB369)</f>
        <v>0</v>
      </c>
      <c r="AC367" s="6">
        <f>SUM(AC368:AC369)</f>
        <v>0</v>
      </c>
      <c r="AD367" s="5">
        <f t="shared" si="41"/>
        <v>0</v>
      </c>
    </row>
    <row r="368" spans="1:30" s="21" customFormat="1" ht="15" hidden="1">
      <c r="A368" s="35" t="s">
        <v>268</v>
      </c>
      <c r="B368" s="33">
        <v>11</v>
      </c>
      <c r="C368" s="41" t="s">
        <v>40</v>
      </c>
      <c r="D368" s="34">
        <v>3237</v>
      </c>
      <c r="E368" s="18" t="s">
        <v>63</v>
      </c>
      <c r="F368" s="19"/>
      <c r="G368" s="5"/>
      <c r="H368" s="5"/>
      <c r="I368" s="5"/>
      <c r="J368" s="5">
        <f>I368</f>
        <v>0</v>
      </c>
      <c r="AB368" s="5"/>
      <c r="AC368" s="5"/>
      <c r="AD368" s="5">
        <f t="shared" si="41"/>
        <v>0</v>
      </c>
    </row>
    <row r="369" spans="1:30" s="21" customFormat="1" ht="15" hidden="1">
      <c r="A369" s="35" t="s">
        <v>268</v>
      </c>
      <c r="B369" s="33">
        <v>11</v>
      </c>
      <c r="C369" s="41" t="s">
        <v>40</v>
      </c>
      <c r="D369" s="34">
        <v>4126</v>
      </c>
      <c r="E369" s="18" t="s">
        <v>4</v>
      </c>
      <c r="F369" s="19"/>
      <c r="G369" s="5"/>
      <c r="H369" s="5"/>
      <c r="I369" s="5"/>
      <c r="J369" s="5">
        <f>I369</f>
        <v>0</v>
      </c>
      <c r="AB369" s="5"/>
      <c r="AC369" s="5"/>
      <c r="AD369" s="5">
        <f t="shared" si="41"/>
        <v>0</v>
      </c>
    </row>
    <row r="370" spans="1:30" s="22" customFormat="1" ht="75" hidden="1">
      <c r="A370" s="73" t="s">
        <v>2</v>
      </c>
      <c r="B370" s="73"/>
      <c r="C370" s="73"/>
      <c r="D370" s="73"/>
      <c r="E370" s="14" t="s">
        <v>50</v>
      </c>
      <c r="F370" s="15" t="s">
        <v>428</v>
      </c>
      <c r="G370" s="6">
        <f>SUM(G371:G372)</f>
        <v>0</v>
      </c>
      <c r="H370" s="6">
        <f>SUM(H371:H372)</f>
        <v>160000</v>
      </c>
      <c r="I370" s="6">
        <f>SUM(I371:I372)</f>
        <v>160000</v>
      </c>
      <c r="J370" s="6">
        <f>SUM(J371:J372)</f>
        <v>160000</v>
      </c>
      <c r="AB370" s="6">
        <f>SUM(AB371:AB372)</f>
        <v>0</v>
      </c>
      <c r="AC370" s="6">
        <f>SUM(AC371:AC372)</f>
        <v>0</v>
      </c>
      <c r="AD370" s="5">
        <f t="shared" si="41"/>
        <v>160000</v>
      </c>
    </row>
    <row r="371" spans="1:30" s="22" customFormat="1" ht="15.75" hidden="1">
      <c r="A371" s="35" t="s">
        <v>2</v>
      </c>
      <c r="B371" s="33">
        <v>11</v>
      </c>
      <c r="C371" s="41" t="s">
        <v>40</v>
      </c>
      <c r="D371" s="34">
        <v>3235</v>
      </c>
      <c r="E371" s="18" t="s">
        <v>72</v>
      </c>
      <c r="F371" s="19"/>
      <c r="G371" s="5"/>
      <c r="H371" s="5">
        <v>160000</v>
      </c>
      <c r="I371" s="5">
        <v>160000</v>
      </c>
      <c r="J371" s="5">
        <f>I371</f>
        <v>160000</v>
      </c>
      <c r="AB371" s="5"/>
      <c r="AC371" s="5"/>
      <c r="AD371" s="5">
        <f t="shared" si="41"/>
        <v>160000</v>
      </c>
    </row>
    <row r="372" spans="1:30" s="21" customFormat="1" ht="15" hidden="1">
      <c r="A372" s="35" t="s">
        <v>2</v>
      </c>
      <c r="B372" s="33">
        <v>11</v>
      </c>
      <c r="C372" s="41" t="s">
        <v>40</v>
      </c>
      <c r="D372" s="34">
        <v>3294</v>
      </c>
      <c r="E372" s="18" t="s">
        <v>64</v>
      </c>
      <c r="F372" s="19"/>
      <c r="G372" s="5"/>
      <c r="H372" s="5"/>
      <c r="I372" s="5"/>
      <c r="J372" s="5">
        <f>I372</f>
        <v>0</v>
      </c>
      <c r="AB372" s="5"/>
      <c r="AC372" s="5"/>
      <c r="AD372" s="5">
        <f t="shared" si="41"/>
        <v>0</v>
      </c>
    </row>
    <row r="373" spans="1:30" s="22" customFormat="1" ht="75" hidden="1">
      <c r="A373" s="73" t="s">
        <v>120</v>
      </c>
      <c r="B373" s="73"/>
      <c r="C373" s="73"/>
      <c r="D373" s="73"/>
      <c r="E373" s="14" t="s">
        <v>106</v>
      </c>
      <c r="F373" s="15" t="s">
        <v>428</v>
      </c>
      <c r="G373" s="6">
        <f>SUM(G374:G381)</f>
        <v>19926</v>
      </c>
      <c r="H373" s="6">
        <f>SUM(H374:H381)</f>
        <v>50000</v>
      </c>
      <c r="I373" s="6">
        <f>SUM(I374:I381)</f>
        <v>50000</v>
      </c>
      <c r="J373" s="6">
        <f>SUM(J374:J381)</f>
        <v>50000</v>
      </c>
      <c r="AB373" s="6">
        <f>SUM(AB374:AB381)</f>
        <v>0</v>
      </c>
      <c r="AC373" s="6">
        <f>SUM(AC374:AC381)</f>
        <v>0</v>
      </c>
      <c r="AD373" s="5">
        <f t="shared" si="41"/>
        <v>50000</v>
      </c>
    </row>
    <row r="374" spans="1:30" s="22" customFormat="1" ht="15.75" hidden="1">
      <c r="A374" s="34" t="s">
        <v>120</v>
      </c>
      <c r="B374" s="33">
        <v>11</v>
      </c>
      <c r="C374" s="41" t="s">
        <v>40</v>
      </c>
      <c r="D374" s="34">
        <v>3232</v>
      </c>
      <c r="E374" s="18" t="s">
        <v>204</v>
      </c>
      <c r="F374" s="19"/>
      <c r="G374" s="5"/>
      <c r="H374" s="5"/>
      <c r="I374" s="5"/>
      <c r="J374" s="5">
        <f aca="true" t="shared" si="46" ref="J374:J381">I374</f>
        <v>0</v>
      </c>
      <c r="AB374" s="5"/>
      <c r="AC374" s="5"/>
      <c r="AD374" s="5">
        <f t="shared" si="41"/>
        <v>0</v>
      </c>
    </row>
    <row r="375" spans="1:30" s="21" customFormat="1" ht="15" hidden="1">
      <c r="A375" s="35" t="s">
        <v>120</v>
      </c>
      <c r="B375" s="33">
        <v>11</v>
      </c>
      <c r="C375" s="41" t="s">
        <v>40</v>
      </c>
      <c r="D375" s="34">
        <v>3237</v>
      </c>
      <c r="E375" s="18" t="s">
        <v>63</v>
      </c>
      <c r="F375" s="19"/>
      <c r="G375" s="5"/>
      <c r="H375" s="5"/>
      <c r="I375" s="5"/>
      <c r="J375" s="5">
        <f t="shared" si="46"/>
        <v>0</v>
      </c>
      <c r="AB375" s="5"/>
      <c r="AC375" s="5"/>
      <c r="AD375" s="5">
        <f t="shared" si="41"/>
        <v>0</v>
      </c>
    </row>
    <row r="376" spans="1:30" s="21" customFormat="1" ht="15" hidden="1">
      <c r="A376" s="35" t="s">
        <v>120</v>
      </c>
      <c r="B376" s="33">
        <v>11</v>
      </c>
      <c r="C376" s="41" t="s">
        <v>40</v>
      </c>
      <c r="D376" s="34">
        <v>3238</v>
      </c>
      <c r="E376" s="18" t="s">
        <v>208</v>
      </c>
      <c r="F376" s="19"/>
      <c r="G376" s="5"/>
      <c r="H376" s="5"/>
      <c r="I376" s="5"/>
      <c r="J376" s="5">
        <f t="shared" si="46"/>
        <v>0</v>
      </c>
      <c r="AB376" s="5"/>
      <c r="AC376" s="5"/>
      <c r="AD376" s="5">
        <f t="shared" si="41"/>
        <v>0</v>
      </c>
    </row>
    <row r="377" spans="1:30" s="21" customFormat="1" ht="15" hidden="1">
      <c r="A377" s="35" t="s">
        <v>120</v>
      </c>
      <c r="B377" s="33">
        <v>11</v>
      </c>
      <c r="C377" s="41" t="s">
        <v>40</v>
      </c>
      <c r="D377" s="34">
        <v>4126</v>
      </c>
      <c r="E377" s="18" t="s">
        <v>4</v>
      </c>
      <c r="F377" s="19"/>
      <c r="G377" s="5"/>
      <c r="H377" s="5"/>
      <c r="I377" s="5"/>
      <c r="J377" s="5">
        <f t="shared" si="46"/>
        <v>0</v>
      </c>
      <c r="AB377" s="5"/>
      <c r="AC377" s="5"/>
      <c r="AD377" s="5">
        <f t="shared" si="41"/>
        <v>0</v>
      </c>
    </row>
    <row r="378" spans="1:30" s="21" customFormat="1" ht="15" hidden="1">
      <c r="A378" s="35" t="s">
        <v>120</v>
      </c>
      <c r="B378" s="33">
        <v>11</v>
      </c>
      <c r="C378" s="41" t="s">
        <v>40</v>
      </c>
      <c r="D378" s="34">
        <v>4221</v>
      </c>
      <c r="E378" s="18" t="s">
        <v>216</v>
      </c>
      <c r="F378" s="19"/>
      <c r="G378" s="5"/>
      <c r="H378" s="5"/>
      <c r="I378" s="5"/>
      <c r="J378" s="5">
        <f t="shared" si="46"/>
        <v>0</v>
      </c>
      <c r="AB378" s="5"/>
      <c r="AC378" s="5"/>
      <c r="AD378" s="5">
        <f t="shared" si="41"/>
        <v>0</v>
      </c>
    </row>
    <row r="379" spans="1:30" s="21" customFormat="1" ht="15" hidden="1">
      <c r="A379" s="35" t="s">
        <v>120</v>
      </c>
      <c r="B379" s="33">
        <v>11</v>
      </c>
      <c r="C379" s="41" t="s">
        <v>40</v>
      </c>
      <c r="D379" s="34">
        <v>4222</v>
      </c>
      <c r="E379" s="18" t="s">
        <v>217</v>
      </c>
      <c r="F379" s="19"/>
      <c r="G379" s="5"/>
      <c r="H379" s="5">
        <v>50000</v>
      </c>
      <c r="I379" s="5">
        <v>50000</v>
      </c>
      <c r="J379" s="5">
        <f t="shared" si="46"/>
        <v>50000</v>
      </c>
      <c r="AB379" s="5"/>
      <c r="AC379" s="5"/>
      <c r="AD379" s="5">
        <f t="shared" si="41"/>
        <v>50000</v>
      </c>
    </row>
    <row r="380" spans="1:30" s="21" customFormat="1" ht="15" hidden="1">
      <c r="A380" s="35" t="s">
        <v>120</v>
      </c>
      <c r="B380" s="33">
        <v>11</v>
      </c>
      <c r="C380" s="41" t="s">
        <v>40</v>
      </c>
      <c r="D380" s="34">
        <v>4262</v>
      </c>
      <c r="E380" s="18" t="s">
        <v>236</v>
      </c>
      <c r="F380" s="19"/>
      <c r="G380" s="5"/>
      <c r="H380" s="5"/>
      <c r="I380" s="5"/>
      <c r="J380" s="5">
        <f t="shared" si="46"/>
        <v>0</v>
      </c>
      <c r="AB380" s="5"/>
      <c r="AC380" s="5"/>
      <c r="AD380" s="5">
        <f t="shared" si="41"/>
        <v>0</v>
      </c>
    </row>
    <row r="381" spans="1:30" s="21" customFormat="1" ht="15" hidden="1">
      <c r="A381" s="35" t="s">
        <v>120</v>
      </c>
      <c r="B381" s="39">
        <v>11</v>
      </c>
      <c r="C381" s="42" t="s">
        <v>40</v>
      </c>
      <c r="D381" s="36">
        <v>4511</v>
      </c>
      <c r="E381" s="18" t="s">
        <v>223</v>
      </c>
      <c r="F381" s="19"/>
      <c r="G381" s="5">
        <v>19926</v>
      </c>
      <c r="H381" s="5"/>
      <c r="I381" s="5"/>
      <c r="J381" s="5">
        <f t="shared" si="46"/>
        <v>0</v>
      </c>
      <c r="AB381" s="5"/>
      <c r="AC381" s="5"/>
      <c r="AD381" s="5">
        <f t="shared" si="41"/>
        <v>0</v>
      </c>
    </row>
    <row r="382" spans="1:30" s="22" customFormat="1" ht="51.75" customHeight="1" hidden="1">
      <c r="A382" s="73" t="s">
        <v>122</v>
      </c>
      <c r="B382" s="73"/>
      <c r="C382" s="73"/>
      <c r="D382" s="73"/>
      <c r="E382" s="14" t="s">
        <v>108</v>
      </c>
      <c r="F382" s="15" t="s">
        <v>428</v>
      </c>
      <c r="G382" s="6">
        <f>SUM(G383:G384)</f>
        <v>0</v>
      </c>
      <c r="H382" s="6">
        <f>SUM(H383:H384)</f>
        <v>0</v>
      </c>
      <c r="I382" s="6">
        <f>SUM(I383:I384)</f>
        <v>0</v>
      </c>
      <c r="J382" s="6">
        <f>SUM(J383:J384)</f>
        <v>0</v>
      </c>
      <c r="AB382" s="6">
        <f>SUM(AB383:AB384)</f>
        <v>0</v>
      </c>
      <c r="AC382" s="6">
        <f>SUM(AC383:AC384)</f>
        <v>0</v>
      </c>
      <c r="AD382" s="5">
        <f t="shared" si="41"/>
        <v>0</v>
      </c>
    </row>
    <row r="383" spans="1:30" ht="15" hidden="1">
      <c r="A383" s="35" t="s">
        <v>122</v>
      </c>
      <c r="B383" s="33">
        <v>11</v>
      </c>
      <c r="C383" s="41" t="s">
        <v>40</v>
      </c>
      <c r="D383" s="34">
        <v>3213</v>
      </c>
      <c r="E383" s="18" t="s">
        <v>198</v>
      </c>
      <c r="F383" s="19"/>
      <c r="G383" s="5"/>
      <c r="H383" s="5"/>
      <c r="I383" s="5"/>
      <c r="J383" s="5">
        <f>I383</f>
        <v>0</v>
      </c>
      <c r="AB383" s="5"/>
      <c r="AC383" s="5"/>
      <c r="AD383" s="5">
        <f t="shared" si="41"/>
        <v>0</v>
      </c>
    </row>
    <row r="384" spans="1:30" ht="15" hidden="1">
      <c r="A384" s="35" t="s">
        <v>122</v>
      </c>
      <c r="B384" s="33">
        <v>11</v>
      </c>
      <c r="C384" s="41" t="s">
        <v>40</v>
      </c>
      <c r="D384" s="34">
        <v>4262</v>
      </c>
      <c r="E384" s="18" t="s">
        <v>236</v>
      </c>
      <c r="F384" s="19"/>
      <c r="G384" s="5"/>
      <c r="H384" s="5"/>
      <c r="I384" s="5"/>
      <c r="J384" s="5">
        <f>I384</f>
        <v>0</v>
      </c>
      <c r="AB384" s="5"/>
      <c r="AC384" s="5"/>
      <c r="AD384" s="5">
        <f t="shared" si="41"/>
        <v>0</v>
      </c>
    </row>
    <row r="385" spans="1:30" s="16" customFormat="1" ht="75" hidden="1">
      <c r="A385" s="73" t="s">
        <v>269</v>
      </c>
      <c r="B385" s="73"/>
      <c r="C385" s="73"/>
      <c r="D385" s="73"/>
      <c r="E385" s="14" t="s">
        <v>145</v>
      </c>
      <c r="F385" s="15" t="s">
        <v>428</v>
      </c>
      <c r="G385" s="6">
        <f>SUM(G386)</f>
        <v>0</v>
      </c>
      <c r="H385" s="6">
        <f>SUM(H386)</f>
        <v>0</v>
      </c>
      <c r="I385" s="6">
        <f>SUM(I386)</f>
        <v>0</v>
      </c>
      <c r="J385" s="6">
        <f>SUM(J386)</f>
        <v>0</v>
      </c>
      <c r="AB385" s="6">
        <f>SUM(AB386)</f>
        <v>0</v>
      </c>
      <c r="AC385" s="6">
        <f>SUM(AC386)</f>
        <v>0</v>
      </c>
      <c r="AD385" s="5">
        <f t="shared" si="41"/>
        <v>0</v>
      </c>
    </row>
    <row r="386" spans="1:30" ht="15" hidden="1">
      <c r="A386" s="35" t="s">
        <v>269</v>
      </c>
      <c r="B386" s="33">
        <v>11</v>
      </c>
      <c r="C386" s="41" t="s">
        <v>40</v>
      </c>
      <c r="D386" s="34">
        <v>3821</v>
      </c>
      <c r="E386" s="18" t="s">
        <v>65</v>
      </c>
      <c r="F386" s="19"/>
      <c r="G386" s="5"/>
      <c r="H386" s="5"/>
      <c r="I386" s="5"/>
      <c r="J386" s="5"/>
      <c r="AB386" s="5"/>
      <c r="AC386" s="5"/>
      <c r="AD386" s="5">
        <f t="shared" si="41"/>
        <v>0</v>
      </c>
    </row>
    <row r="387" spans="1:30" ht="75" hidden="1">
      <c r="A387" s="73" t="s">
        <v>482</v>
      </c>
      <c r="B387" s="75"/>
      <c r="C387" s="75"/>
      <c r="D387" s="75"/>
      <c r="E387" s="14" t="s">
        <v>352</v>
      </c>
      <c r="F387" s="15" t="s">
        <v>428</v>
      </c>
      <c r="G387" s="6">
        <f>SUM(G388)</f>
        <v>0</v>
      </c>
      <c r="H387" s="6">
        <f>SUM(H388)</f>
        <v>0</v>
      </c>
      <c r="I387" s="6">
        <f>SUM(I388)</f>
        <v>0</v>
      </c>
      <c r="J387" s="6">
        <f>SUM(J388)</f>
        <v>0</v>
      </c>
      <c r="AB387" s="6">
        <f>SUM(AB388)</f>
        <v>0</v>
      </c>
      <c r="AC387" s="6">
        <f>SUM(AC388)</f>
        <v>0</v>
      </c>
      <c r="AD387" s="5">
        <f t="shared" si="41"/>
        <v>0</v>
      </c>
    </row>
    <row r="388" spans="1:30" ht="15" hidden="1">
      <c r="A388" s="35" t="s">
        <v>353</v>
      </c>
      <c r="B388" s="33">
        <v>11</v>
      </c>
      <c r="C388" s="41" t="s">
        <v>40</v>
      </c>
      <c r="D388" s="34">
        <v>3821</v>
      </c>
      <c r="E388" s="18" t="s">
        <v>65</v>
      </c>
      <c r="F388" s="19"/>
      <c r="G388" s="5"/>
      <c r="H388" s="5"/>
      <c r="I388" s="5"/>
      <c r="J388" s="5"/>
      <c r="AB388" s="5"/>
      <c r="AC388" s="5"/>
      <c r="AD388" s="5">
        <f t="shared" si="41"/>
        <v>0</v>
      </c>
    </row>
    <row r="389" spans="1:30" s="16" customFormat="1" ht="58.5" customHeight="1" hidden="1">
      <c r="A389" s="73" t="s">
        <v>270</v>
      </c>
      <c r="B389" s="73"/>
      <c r="C389" s="73"/>
      <c r="D389" s="73"/>
      <c r="E389" s="14" t="s">
        <v>384</v>
      </c>
      <c r="F389" s="15" t="s">
        <v>428</v>
      </c>
      <c r="G389" s="6">
        <f>SUM(G390)</f>
        <v>66000</v>
      </c>
      <c r="H389" s="6">
        <f>SUM(H390)</f>
        <v>52000</v>
      </c>
      <c r="I389" s="6">
        <f>SUM(I390)</f>
        <v>52000</v>
      </c>
      <c r="J389" s="6">
        <f>SUM(J390)</f>
        <v>52000</v>
      </c>
      <c r="AB389" s="6">
        <f>SUM(AB390)</f>
        <v>0</v>
      </c>
      <c r="AC389" s="6">
        <f>SUM(AC390)</f>
        <v>0</v>
      </c>
      <c r="AD389" s="5">
        <f t="shared" si="41"/>
        <v>52000</v>
      </c>
    </row>
    <row r="390" spans="1:30" ht="15" hidden="1">
      <c r="A390" s="35" t="s">
        <v>270</v>
      </c>
      <c r="B390" s="33">
        <v>11</v>
      </c>
      <c r="C390" s="41" t="s">
        <v>40</v>
      </c>
      <c r="D390" s="34">
        <v>3721</v>
      </c>
      <c r="E390" s="18" t="s">
        <v>237</v>
      </c>
      <c r="F390" s="19"/>
      <c r="G390" s="5">
        <v>66000</v>
      </c>
      <c r="H390" s="5">
        <v>52000</v>
      </c>
      <c r="I390" s="5">
        <v>52000</v>
      </c>
      <c r="J390" s="5">
        <f>I390</f>
        <v>52000</v>
      </c>
      <c r="AB390" s="5"/>
      <c r="AC390" s="5"/>
      <c r="AD390" s="5">
        <f t="shared" si="41"/>
        <v>52000</v>
      </c>
    </row>
    <row r="391" spans="1:30" s="22" customFormat="1" ht="75" hidden="1">
      <c r="A391" s="73" t="s">
        <v>368</v>
      </c>
      <c r="B391" s="75"/>
      <c r="C391" s="75"/>
      <c r="D391" s="75"/>
      <c r="E391" s="14" t="s">
        <v>507</v>
      </c>
      <c r="F391" s="15" t="s">
        <v>428</v>
      </c>
      <c r="G391" s="6">
        <f>SUM(G392:G394)</f>
        <v>0</v>
      </c>
      <c r="H391" s="6">
        <f>SUM(H392:H394)</f>
        <v>0</v>
      </c>
      <c r="I391" s="6">
        <f>SUM(I392:I394)</f>
        <v>0</v>
      </c>
      <c r="J391" s="6">
        <f>SUM(J392:J394)</f>
        <v>0</v>
      </c>
      <c r="AB391" s="6">
        <f>SUM(AB392:AB394)</f>
        <v>0</v>
      </c>
      <c r="AC391" s="6">
        <f>SUM(AC392:AC394)</f>
        <v>0</v>
      </c>
      <c r="AD391" s="5">
        <f t="shared" si="41"/>
        <v>0</v>
      </c>
    </row>
    <row r="392" spans="1:30" s="21" customFormat="1" ht="15" hidden="1">
      <c r="A392" s="35" t="s">
        <v>368</v>
      </c>
      <c r="B392" s="33">
        <v>11</v>
      </c>
      <c r="C392" s="41" t="s">
        <v>40</v>
      </c>
      <c r="D392" s="34">
        <v>3237</v>
      </c>
      <c r="E392" s="18" t="s">
        <v>63</v>
      </c>
      <c r="F392" s="19"/>
      <c r="G392" s="5"/>
      <c r="H392" s="5"/>
      <c r="I392" s="5"/>
      <c r="J392" s="5">
        <f>I392</f>
        <v>0</v>
      </c>
      <c r="AB392" s="5"/>
      <c r="AC392" s="5"/>
      <c r="AD392" s="5">
        <f t="shared" si="41"/>
        <v>0</v>
      </c>
    </row>
    <row r="393" spans="1:30" s="21" customFormat="1" ht="15" hidden="1">
      <c r="A393" s="35" t="s">
        <v>368</v>
      </c>
      <c r="B393" s="33">
        <v>12</v>
      </c>
      <c r="C393" s="41" t="s">
        <v>40</v>
      </c>
      <c r="D393" s="34">
        <v>3821</v>
      </c>
      <c r="E393" s="18" t="s">
        <v>65</v>
      </c>
      <c r="F393" s="19"/>
      <c r="G393" s="5"/>
      <c r="H393" s="5"/>
      <c r="I393" s="5"/>
      <c r="J393" s="5">
        <f>I393</f>
        <v>0</v>
      </c>
      <c r="AB393" s="5"/>
      <c r="AC393" s="5"/>
      <c r="AD393" s="5">
        <f t="shared" si="41"/>
        <v>0</v>
      </c>
    </row>
    <row r="394" spans="1:30" s="21" customFormat="1" ht="15" hidden="1">
      <c r="A394" s="35" t="s">
        <v>368</v>
      </c>
      <c r="B394" s="33">
        <v>51</v>
      </c>
      <c r="C394" s="41" t="s">
        <v>40</v>
      </c>
      <c r="D394" s="34">
        <v>3821</v>
      </c>
      <c r="E394" s="18" t="s">
        <v>65</v>
      </c>
      <c r="F394" s="19"/>
      <c r="G394" s="53"/>
      <c r="H394" s="5"/>
      <c r="I394" s="5"/>
      <c r="J394" s="48"/>
      <c r="AB394" s="5"/>
      <c r="AC394" s="5"/>
      <c r="AD394" s="5">
        <f t="shared" si="41"/>
        <v>0</v>
      </c>
    </row>
    <row r="395" spans="1:30" s="22" customFormat="1" ht="57" customHeight="1" hidden="1">
      <c r="A395" s="73" t="s">
        <v>479</v>
      </c>
      <c r="B395" s="75"/>
      <c r="C395" s="75"/>
      <c r="D395" s="75"/>
      <c r="E395" s="14" t="s">
        <v>456</v>
      </c>
      <c r="F395" s="15" t="s">
        <v>428</v>
      </c>
      <c r="G395" s="6">
        <f>SUM(G396)</f>
        <v>0</v>
      </c>
      <c r="H395" s="6">
        <f>SUM(H396)</f>
        <v>130000</v>
      </c>
      <c r="I395" s="6">
        <f>SUM(I396)</f>
        <v>130000</v>
      </c>
      <c r="J395" s="6">
        <f>SUM(J396)</f>
        <v>130000</v>
      </c>
      <c r="AB395" s="6">
        <f>SUM(AB396)</f>
        <v>0</v>
      </c>
      <c r="AC395" s="6">
        <f>SUM(AC396)</f>
        <v>0</v>
      </c>
      <c r="AD395" s="5">
        <f t="shared" si="41"/>
        <v>130000</v>
      </c>
    </row>
    <row r="396" spans="1:30" s="21" customFormat="1" ht="15" hidden="1">
      <c r="A396" s="35" t="s">
        <v>479</v>
      </c>
      <c r="B396" s="33">
        <v>11</v>
      </c>
      <c r="C396" s="41" t="s">
        <v>40</v>
      </c>
      <c r="D396" s="34">
        <v>3821</v>
      </c>
      <c r="E396" s="18" t="s">
        <v>65</v>
      </c>
      <c r="F396" s="19"/>
      <c r="G396" s="5"/>
      <c r="H396" s="5">
        <v>130000</v>
      </c>
      <c r="I396" s="5">
        <v>130000</v>
      </c>
      <c r="J396" s="5">
        <f>I396</f>
        <v>130000</v>
      </c>
      <c r="AB396" s="5"/>
      <c r="AC396" s="5"/>
      <c r="AD396" s="5">
        <f t="shared" si="41"/>
        <v>130000</v>
      </c>
    </row>
    <row r="397" spans="1:30" s="23" customFormat="1" ht="15.75" hidden="1">
      <c r="A397" s="83" t="s">
        <v>92</v>
      </c>
      <c r="B397" s="83"/>
      <c r="C397" s="83"/>
      <c r="D397" s="83"/>
      <c r="E397" s="83"/>
      <c r="F397" s="83"/>
      <c r="G397" s="7">
        <f>G398+G424+G466+G503+G525</f>
        <v>540681093.6</v>
      </c>
      <c r="H397" s="7">
        <f>H398+H424+H466+H503+H525</f>
        <v>591870000</v>
      </c>
      <c r="I397" s="7">
        <f>I398+I424+I466+I503+I525</f>
        <v>396065000</v>
      </c>
      <c r="J397" s="7">
        <f>J398+J424+J466+J503+J525</f>
        <v>396065000</v>
      </c>
      <c r="AB397" s="7">
        <f>AB398+AB424+AB466+AB503+AB525</f>
        <v>0</v>
      </c>
      <c r="AC397" s="7">
        <f>AC398+AC424+AC466+AC503+AC525</f>
        <v>0</v>
      </c>
      <c r="AD397" s="5">
        <f t="shared" si="41"/>
        <v>396065000</v>
      </c>
    </row>
    <row r="398" spans="1:30" s="16" customFormat="1" ht="15.75" hidden="1">
      <c r="A398" s="74" t="s">
        <v>81</v>
      </c>
      <c r="B398" s="74"/>
      <c r="C398" s="74"/>
      <c r="D398" s="74"/>
      <c r="E398" s="74"/>
      <c r="F398" s="74"/>
      <c r="G398" s="3">
        <f>G399+G407+G413</f>
        <v>0</v>
      </c>
      <c r="H398" s="3">
        <f>H399+H407+H413</f>
        <v>34000</v>
      </c>
      <c r="I398" s="3">
        <f>I399+I407+I413</f>
        <v>34000</v>
      </c>
      <c r="J398" s="3">
        <f>J399+J407+J413</f>
        <v>34000</v>
      </c>
      <c r="AB398" s="3">
        <f>AB399+AB407+AB413</f>
        <v>0</v>
      </c>
      <c r="AC398" s="3">
        <f>AC399+AC407+AC413</f>
        <v>0</v>
      </c>
      <c r="AD398" s="5">
        <f t="shared" si="41"/>
        <v>34000</v>
      </c>
    </row>
    <row r="399" spans="1:30" s="16" customFormat="1" ht="60" hidden="1">
      <c r="A399" s="73" t="s">
        <v>98</v>
      </c>
      <c r="B399" s="73"/>
      <c r="C399" s="73"/>
      <c r="D399" s="73"/>
      <c r="E399" s="14" t="s">
        <v>82</v>
      </c>
      <c r="F399" s="15" t="s">
        <v>432</v>
      </c>
      <c r="G399" s="6">
        <f>SUM(G400:G406)</f>
        <v>0</v>
      </c>
      <c r="H399" s="6">
        <f>SUM(H400:H406)</f>
        <v>0</v>
      </c>
      <c r="I399" s="6">
        <f>SUM(I400:I406)</f>
        <v>0</v>
      </c>
      <c r="J399" s="6">
        <f>SUM(J400:J406)</f>
        <v>0</v>
      </c>
      <c r="AB399" s="6">
        <f>SUM(AB400:AB406)</f>
        <v>0</v>
      </c>
      <c r="AC399" s="6">
        <f>SUM(AC400:AC406)</f>
        <v>0</v>
      </c>
      <c r="AD399" s="5">
        <f t="shared" si="41"/>
        <v>0</v>
      </c>
    </row>
    <row r="400" spans="1:30" s="21" customFormat="1" ht="15" hidden="1">
      <c r="A400" s="35" t="s">
        <v>98</v>
      </c>
      <c r="B400" s="33">
        <v>11</v>
      </c>
      <c r="C400" s="41" t="s">
        <v>33</v>
      </c>
      <c r="D400" s="34">
        <v>3213</v>
      </c>
      <c r="E400" s="18" t="s">
        <v>198</v>
      </c>
      <c r="F400" s="19"/>
      <c r="G400" s="5"/>
      <c r="H400" s="5"/>
      <c r="I400" s="5"/>
      <c r="J400" s="5"/>
      <c r="AB400" s="5"/>
      <c r="AC400" s="5"/>
      <c r="AD400" s="5">
        <f t="shared" si="41"/>
        <v>0</v>
      </c>
    </row>
    <row r="401" spans="1:30" ht="15" hidden="1">
      <c r="A401" s="35" t="s">
        <v>98</v>
      </c>
      <c r="B401" s="33">
        <v>11</v>
      </c>
      <c r="C401" s="41" t="s">
        <v>33</v>
      </c>
      <c r="D401" s="34">
        <v>3221</v>
      </c>
      <c r="E401" s="18" t="s">
        <v>234</v>
      </c>
      <c r="F401" s="19"/>
      <c r="G401" s="5"/>
      <c r="H401" s="5"/>
      <c r="I401" s="5"/>
      <c r="J401" s="5"/>
      <c r="AB401" s="5"/>
      <c r="AC401" s="5"/>
      <c r="AD401" s="5">
        <f t="shared" si="41"/>
        <v>0</v>
      </c>
    </row>
    <row r="402" spans="1:30" ht="15" hidden="1">
      <c r="A402" s="35" t="s">
        <v>98</v>
      </c>
      <c r="B402" s="33">
        <v>11</v>
      </c>
      <c r="C402" s="41" t="s">
        <v>33</v>
      </c>
      <c r="D402" s="34">
        <v>3232</v>
      </c>
      <c r="E402" s="18" t="s">
        <v>204</v>
      </c>
      <c r="F402" s="19"/>
      <c r="G402" s="5"/>
      <c r="H402" s="5"/>
      <c r="I402" s="5"/>
      <c r="J402" s="5"/>
      <c r="AB402" s="5"/>
      <c r="AC402" s="5"/>
      <c r="AD402" s="5">
        <f t="shared" si="41"/>
        <v>0</v>
      </c>
    </row>
    <row r="403" spans="1:30" ht="15" hidden="1">
      <c r="A403" s="35" t="s">
        <v>98</v>
      </c>
      <c r="B403" s="33">
        <v>11</v>
      </c>
      <c r="C403" s="41" t="s">
        <v>33</v>
      </c>
      <c r="D403" s="34">
        <v>3235</v>
      </c>
      <c r="E403" s="18" t="s">
        <v>72</v>
      </c>
      <c r="F403" s="19"/>
      <c r="G403" s="5"/>
      <c r="H403" s="5"/>
      <c r="I403" s="5"/>
      <c r="J403" s="5"/>
      <c r="AB403" s="5"/>
      <c r="AC403" s="5"/>
      <c r="AD403" s="5">
        <f t="shared" si="41"/>
        <v>0</v>
      </c>
    </row>
    <row r="404" spans="1:30" ht="15" hidden="1">
      <c r="A404" s="35" t="s">
        <v>98</v>
      </c>
      <c r="B404" s="33">
        <v>11</v>
      </c>
      <c r="C404" s="41" t="s">
        <v>33</v>
      </c>
      <c r="D404" s="34">
        <v>3237</v>
      </c>
      <c r="E404" s="18" t="s">
        <v>63</v>
      </c>
      <c r="F404" s="19"/>
      <c r="G404" s="5"/>
      <c r="H404" s="5"/>
      <c r="I404" s="5"/>
      <c r="J404" s="5"/>
      <c r="AB404" s="5"/>
      <c r="AC404" s="5"/>
      <c r="AD404" s="5">
        <f t="shared" si="41"/>
        <v>0</v>
      </c>
    </row>
    <row r="405" spans="1:30" ht="15" hidden="1">
      <c r="A405" s="35" t="s">
        <v>98</v>
      </c>
      <c r="B405" s="33">
        <v>11</v>
      </c>
      <c r="C405" s="41" t="s">
        <v>33</v>
      </c>
      <c r="D405" s="34">
        <v>3239</v>
      </c>
      <c r="E405" s="18" t="s">
        <v>71</v>
      </c>
      <c r="F405" s="19"/>
      <c r="G405" s="5"/>
      <c r="H405" s="5"/>
      <c r="I405" s="5"/>
      <c r="J405" s="5"/>
      <c r="AB405" s="5"/>
      <c r="AC405" s="5"/>
      <c r="AD405" s="5">
        <f t="shared" si="41"/>
        <v>0</v>
      </c>
    </row>
    <row r="406" spans="1:30" ht="15" hidden="1">
      <c r="A406" s="35" t="s">
        <v>98</v>
      </c>
      <c r="B406" s="33">
        <v>11</v>
      </c>
      <c r="C406" s="41" t="s">
        <v>33</v>
      </c>
      <c r="D406" s="34">
        <v>3299</v>
      </c>
      <c r="E406" s="18" t="s">
        <v>211</v>
      </c>
      <c r="F406" s="19"/>
      <c r="G406" s="5"/>
      <c r="H406" s="5"/>
      <c r="I406" s="5"/>
      <c r="J406" s="5"/>
      <c r="AB406" s="5"/>
      <c r="AC406" s="5"/>
      <c r="AD406" s="5">
        <f t="shared" si="41"/>
        <v>0</v>
      </c>
    </row>
    <row r="407" spans="1:30" s="16" customFormat="1" ht="60" hidden="1">
      <c r="A407" s="73" t="s">
        <v>183</v>
      </c>
      <c r="B407" s="73"/>
      <c r="C407" s="73"/>
      <c r="D407" s="73"/>
      <c r="E407" s="14" t="s">
        <v>504</v>
      </c>
      <c r="F407" s="15" t="s">
        <v>426</v>
      </c>
      <c r="G407" s="6">
        <f>SUM(G408:G412)</f>
        <v>0</v>
      </c>
      <c r="H407" s="6">
        <f>SUM(H408:H412)</f>
        <v>34000</v>
      </c>
      <c r="I407" s="6">
        <f>SUM(I408:I412)</f>
        <v>34000</v>
      </c>
      <c r="J407" s="6">
        <f>SUM(J408:J412)</f>
        <v>34000</v>
      </c>
      <c r="AB407" s="6">
        <f>SUM(AB408:AB412)</f>
        <v>0</v>
      </c>
      <c r="AC407" s="6">
        <f>SUM(AC408:AC412)</f>
        <v>0</v>
      </c>
      <c r="AD407" s="5">
        <f aca="true" t="shared" si="47" ref="AD407:AD470">I407-AB407+AC407</f>
        <v>34000</v>
      </c>
    </row>
    <row r="408" spans="1:30" ht="15" hidden="1">
      <c r="A408" s="35" t="s">
        <v>183</v>
      </c>
      <c r="B408" s="33">
        <v>11</v>
      </c>
      <c r="C408" s="41" t="s">
        <v>39</v>
      </c>
      <c r="D408" s="34">
        <v>3232</v>
      </c>
      <c r="E408" s="18" t="s">
        <v>204</v>
      </c>
      <c r="F408" s="19"/>
      <c r="G408" s="5"/>
      <c r="H408" s="5">
        <v>5000</v>
      </c>
      <c r="I408" s="5">
        <v>5000</v>
      </c>
      <c r="J408" s="5">
        <f>I408</f>
        <v>5000</v>
      </c>
      <c r="AB408" s="5"/>
      <c r="AC408" s="5"/>
      <c r="AD408" s="5">
        <f t="shared" si="47"/>
        <v>5000</v>
      </c>
    </row>
    <row r="409" spans="1:30" s="21" customFormat="1" ht="15" hidden="1">
      <c r="A409" s="35" t="s">
        <v>183</v>
      </c>
      <c r="B409" s="33">
        <v>11</v>
      </c>
      <c r="C409" s="41" t="s">
        <v>39</v>
      </c>
      <c r="D409" s="34">
        <v>4221</v>
      </c>
      <c r="E409" s="18" t="s">
        <v>216</v>
      </c>
      <c r="F409" s="19"/>
      <c r="G409" s="5"/>
      <c r="H409" s="5">
        <v>7000</v>
      </c>
      <c r="I409" s="5">
        <v>7000</v>
      </c>
      <c r="J409" s="5">
        <f>I409</f>
        <v>7000</v>
      </c>
      <c r="AB409" s="5"/>
      <c r="AC409" s="5"/>
      <c r="AD409" s="5">
        <f t="shared" si="47"/>
        <v>7000</v>
      </c>
    </row>
    <row r="410" spans="1:30" ht="15" hidden="1">
      <c r="A410" s="35" t="s">
        <v>183</v>
      </c>
      <c r="B410" s="33">
        <v>11</v>
      </c>
      <c r="C410" s="41" t="s">
        <v>39</v>
      </c>
      <c r="D410" s="34">
        <v>4222</v>
      </c>
      <c r="E410" s="18" t="s">
        <v>217</v>
      </c>
      <c r="F410" s="19"/>
      <c r="G410" s="5"/>
      <c r="H410" s="5">
        <v>7000</v>
      </c>
      <c r="I410" s="5">
        <v>7000</v>
      </c>
      <c r="J410" s="5">
        <f>I410</f>
        <v>7000</v>
      </c>
      <c r="AB410" s="5"/>
      <c r="AC410" s="5"/>
      <c r="AD410" s="5">
        <f t="shared" si="47"/>
        <v>7000</v>
      </c>
    </row>
    <row r="411" spans="1:30" ht="15" hidden="1">
      <c r="A411" s="35" t="s">
        <v>183</v>
      </c>
      <c r="B411" s="33">
        <v>11</v>
      </c>
      <c r="C411" s="41" t="s">
        <v>39</v>
      </c>
      <c r="D411" s="34">
        <v>4227</v>
      </c>
      <c r="E411" s="18" t="s">
        <v>219</v>
      </c>
      <c r="F411" s="19"/>
      <c r="G411" s="5"/>
      <c r="H411" s="5">
        <v>10000</v>
      </c>
      <c r="I411" s="5">
        <v>10000</v>
      </c>
      <c r="J411" s="5">
        <f>I411</f>
        <v>10000</v>
      </c>
      <c r="AB411" s="5"/>
      <c r="AC411" s="5"/>
      <c r="AD411" s="5">
        <f t="shared" si="47"/>
        <v>10000</v>
      </c>
    </row>
    <row r="412" spans="1:30" ht="15" hidden="1">
      <c r="A412" s="35" t="s">
        <v>183</v>
      </c>
      <c r="B412" s="33">
        <v>11</v>
      </c>
      <c r="C412" s="41" t="s">
        <v>39</v>
      </c>
      <c r="D412" s="34">
        <v>4262</v>
      </c>
      <c r="E412" s="18" t="s">
        <v>236</v>
      </c>
      <c r="F412" s="19"/>
      <c r="G412" s="5"/>
      <c r="H412" s="5">
        <v>5000</v>
      </c>
      <c r="I412" s="5">
        <v>5000</v>
      </c>
      <c r="J412" s="5">
        <f>I412</f>
        <v>5000</v>
      </c>
      <c r="AB412" s="5"/>
      <c r="AC412" s="5"/>
      <c r="AD412" s="5">
        <f t="shared" si="47"/>
        <v>5000</v>
      </c>
    </row>
    <row r="413" spans="1:30" s="16" customFormat="1" ht="60" hidden="1">
      <c r="A413" s="73" t="s">
        <v>184</v>
      </c>
      <c r="B413" s="73"/>
      <c r="C413" s="73"/>
      <c r="D413" s="73"/>
      <c r="E413" s="14" t="s">
        <v>505</v>
      </c>
      <c r="F413" s="15" t="s">
        <v>426</v>
      </c>
      <c r="G413" s="6">
        <f>SUM(G414:G423)</f>
        <v>0</v>
      </c>
      <c r="H413" s="6">
        <f>SUM(H414:H423)</f>
        <v>0</v>
      </c>
      <c r="I413" s="6">
        <f>SUM(I414:I423)</f>
        <v>0</v>
      </c>
      <c r="J413" s="6">
        <f>SUM(J414:J423)</f>
        <v>0</v>
      </c>
      <c r="AB413" s="6">
        <f>SUM(AB414:AB423)</f>
        <v>0</v>
      </c>
      <c r="AC413" s="6">
        <f>SUM(AC414:AC423)</f>
        <v>0</v>
      </c>
      <c r="AD413" s="5">
        <f t="shared" si="47"/>
        <v>0</v>
      </c>
    </row>
    <row r="414" spans="1:30" s="16" customFormat="1" ht="15.75" hidden="1">
      <c r="A414" s="34" t="s">
        <v>184</v>
      </c>
      <c r="B414" s="33">
        <v>12</v>
      </c>
      <c r="C414" s="41" t="s">
        <v>39</v>
      </c>
      <c r="D414" s="34">
        <v>3237</v>
      </c>
      <c r="E414" s="18" t="s">
        <v>63</v>
      </c>
      <c r="F414" s="19"/>
      <c r="G414" s="5"/>
      <c r="H414" s="5"/>
      <c r="I414" s="5"/>
      <c r="J414" s="5">
        <f>I414</f>
        <v>0</v>
      </c>
      <c r="AB414" s="5"/>
      <c r="AC414" s="5"/>
      <c r="AD414" s="5">
        <f t="shared" si="47"/>
        <v>0</v>
      </c>
    </row>
    <row r="415" spans="1:30" ht="15" hidden="1">
      <c r="A415" s="35" t="s">
        <v>184</v>
      </c>
      <c r="B415" s="33">
        <v>12</v>
      </c>
      <c r="C415" s="41" t="s">
        <v>39</v>
      </c>
      <c r="D415" s="34">
        <v>4221</v>
      </c>
      <c r="E415" s="18" t="s">
        <v>216</v>
      </c>
      <c r="F415" s="19"/>
      <c r="G415" s="5"/>
      <c r="H415" s="5"/>
      <c r="I415" s="5"/>
      <c r="J415" s="5">
        <f>I415</f>
        <v>0</v>
      </c>
      <c r="AB415" s="5"/>
      <c r="AC415" s="5"/>
      <c r="AD415" s="5">
        <f t="shared" si="47"/>
        <v>0</v>
      </c>
    </row>
    <row r="416" spans="1:30" ht="15" hidden="1">
      <c r="A416" s="35" t="s">
        <v>184</v>
      </c>
      <c r="B416" s="33">
        <v>12</v>
      </c>
      <c r="C416" s="41" t="s">
        <v>39</v>
      </c>
      <c r="D416" s="34">
        <v>4227</v>
      </c>
      <c r="E416" s="18" t="s">
        <v>219</v>
      </c>
      <c r="F416" s="19"/>
      <c r="G416" s="5"/>
      <c r="H416" s="5"/>
      <c r="I416" s="5"/>
      <c r="J416" s="5">
        <f>I416</f>
        <v>0</v>
      </c>
      <c r="AB416" s="5"/>
      <c r="AC416" s="5"/>
      <c r="AD416" s="5">
        <f t="shared" si="47"/>
        <v>0</v>
      </c>
    </row>
    <row r="417" spans="1:30" ht="15" hidden="1">
      <c r="A417" s="35" t="s">
        <v>184</v>
      </c>
      <c r="B417" s="33">
        <v>12</v>
      </c>
      <c r="C417" s="41" t="s">
        <v>39</v>
      </c>
      <c r="D417" s="34">
        <v>4231</v>
      </c>
      <c r="E417" s="18" t="s">
        <v>215</v>
      </c>
      <c r="F417" s="19"/>
      <c r="G417" s="5"/>
      <c r="H417" s="5"/>
      <c r="I417" s="5"/>
      <c r="J417" s="5">
        <f>I417</f>
        <v>0</v>
      </c>
      <c r="AB417" s="5"/>
      <c r="AC417" s="5"/>
      <c r="AD417" s="5">
        <f t="shared" si="47"/>
        <v>0</v>
      </c>
    </row>
    <row r="418" spans="1:30" ht="15" hidden="1">
      <c r="A418" s="35" t="s">
        <v>184</v>
      </c>
      <c r="B418" s="33">
        <v>12</v>
      </c>
      <c r="C418" s="41" t="s">
        <v>39</v>
      </c>
      <c r="D418" s="34">
        <v>4262</v>
      </c>
      <c r="E418" s="18" t="s">
        <v>236</v>
      </c>
      <c r="F418" s="19"/>
      <c r="G418" s="5"/>
      <c r="H418" s="5"/>
      <c r="I418" s="5"/>
      <c r="J418" s="5">
        <f>I418</f>
        <v>0</v>
      </c>
      <c r="AB418" s="5"/>
      <c r="AC418" s="5"/>
      <c r="AD418" s="5">
        <f t="shared" si="47"/>
        <v>0</v>
      </c>
    </row>
    <row r="419" spans="1:30" ht="15" hidden="1">
      <c r="A419" s="35" t="s">
        <v>184</v>
      </c>
      <c r="B419" s="33">
        <v>51</v>
      </c>
      <c r="C419" s="41" t="s">
        <v>39</v>
      </c>
      <c r="D419" s="34">
        <v>3237</v>
      </c>
      <c r="E419" s="18" t="s">
        <v>63</v>
      </c>
      <c r="F419" s="19"/>
      <c r="G419" s="53"/>
      <c r="H419" s="5"/>
      <c r="I419" s="5"/>
      <c r="J419" s="48"/>
      <c r="AB419" s="5"/>
      <c r="AC419" s="5"/>
      <c r="AD419" s="5">
        <f t="shared" si="47"/>
        <v>0</v>
      </c>
    </row>
    <row r="420" spans="1:30" s="21" customFormat="1" ht="15" hidden="1">
      <c r="A420" s="35" t="s">
        <v>184</v>
      </c>
      <c r="B420" s="33">
        <v>51</v>
      </c>
      <c r="C420" s="41" t="s">
        <v>39</v>
      </c>
      <c r="D420" s="34">
        <v>4221</v>
      </c>
      <c r="E420" s="18" t="s">
        <v>216</v>
      </c>
      <c r="F420" s="19"/>
      <c r="G420" s="53"/>
      <c r="H420" s="5"/>
      <c r="I420" s="5"/>
      <c r="J420" s="48"/>
      <c r="AB420" s="5"/>
      <c r="AC420" s="5"/>
      <c r="AD420" s="5">
        <f t="shared" si="47"/>
        <v>0</v>
      </c>
    </row>
    <row r="421" spans="1:30" ht="15" hidden="1">
      <c r="A421" s="35" t="s">
        <v>184</v>
      </c>
      <c r="B421" s="33">
        <v>51</v>
      </c>
      <c r="C421" s="41" t="s">
        <v>39</v>
      </c>
      <c r="D421" s="34">
        <v>4227</v>
      </c>
      <c r="E421" s="18" t="s">
        <v>219</v>
      </c>
      <c r="F421" s="19"/>
      <c r="G421" s="53"/>
      <c r="H421" s="5"/>
      <c r="I421" s="5"/>
      <c r="J421" s="48"/>
      <c r="AB421" s="5"/>
      <c r="AC421" s="5"/>
      <c r="AD421" s="5">
        <f t="shared" si="47"/>
        <v>0</v>
      </c>
    </row>
    <row r="422" spans="1:30" ht="15" hidden="1">
      <c r="A422" s="35" t="s">
        <v>184</v>
      </c>
      <c r="B422" s="33">
        <v>51</v>
      </c>
      <c r="C422" s="41" t="s">
        <v>39</v>
      </c>
      <c r="D422" s="34">
        <v>4231</v>
      </c>
      <c r="E422" s="18" t="s">
        <v>215</v>
      </c>
      <c r="F422" s="19"/>
      <c r="G422" s="53"/>
      <c r="H422" s="5"/>
      <c r="I422" s="5"/>
      <c r="J422" s="48"/>
      <c r="AB422" s="5"/>
      <c r="AC422" s="5"/>
      <c r="AD422" s="5">
        <f t="shared" si="47"/>
        <v>0</v>
      </c>
    </row>
    <row r="423" spans="1:30" ht="15" hidden="1">
      <c r="A423" s="35" t="s">
        <v>184</v>
      </c>
      <c r="B423" s="33">
        <v>51</v>
      </c>
      <c r="C423" s="41" t="s">
        <v>39</v>
      </c>
      <c r="D423" s="34">
        <v>4262</v>
      </c>
      <c r="E423" s="18" t="s">
        <v>236</v>
      </c>
      <c r="F423" s="19"/>
      <c r="G423" s="53"/>
      <c r="H423" s="5"/>
      <c r="I423" s="5"/>
      <c r="J423" s="48"/>
      <c r="AB423" s="5"/>
      <c r="AC423" s="5"/>
      <c r="AD423" s="5">
        <f t="shared" si="47"/>
        <v>0</v>
      </c>
    </row>
    <row r="424" spans="1:30" ht="15.75" hidden="1">
      <c r="A424" s="77" t="s">
        <v>83</v>
      </c>
      <c r="B424" s="77"/>
      <c r="C424" s="77"/>
      <c r="D424" s="77"/>
      <c r="E424" s="77"/>
      <c r="F424" s="77"/>
      <c r="G424" s="3">
        <f>SUM(G425+G434+G437+G439+G443+G446+G448+G450+G452+G455+G457+G459+G461)</f>
        <v>46418992.32</v>
      </c>
      <c r="H424" s="3">
        <f>SUM(H425+H434+H437+H439+H443+H446+H448+H450+H452+H455+H457+H459+H461)</f>
        <v>31066000</v>
      </c>
      <c r="I424" s="3">
        <f>SUM(I425+I434+I437+I439+I443+I446+I448+I450+I452+I455+I457+I459+I461)</f>
        <v>25731000</v>
      </c>
      <c r="J424" s="3">
        <f>SUM(J425+J434+J437+J439+J443+J446+J448+J450+J452+J455+J457+J459+J461)</f>
        <v>25731000</v>
      </c>
      <c r="AB424" s="3">
        <f>SUM(AB425+AB434+AB437+AB439+AB443+AB446+AB448+AB450+AB452+AB455+AB457+AB459+AB461)</f>
        <v>0</v>
      </c>
      <c r="AC424" s="3">
        <f>SUM(AC425+AC434+AC437+AC439+AC443+AC446+AC448+AC450+AC452+AC455+AC457+AC459+AC461)</f>
        <v>0</v>
      </c>
      <c r="AD424" s="5">
        <f t="shared" si="47"/>
        <v>25731000</v>
      </c>
    </row>
    <row r="425" spans="1:30" s="16" customFormat="1" ht="60" hidden="1">
      <c r="A425" s="73" t="s">
        <v>29</v>
      </c>
      <c r="B425" s="73"/>
      <c r="C425" s="73"/>
      <c r="D425" s="73"/>
      <c r="E425" s="14" t="s">
        <v>25</v>
      </c>
      <c r="F425" s="15" t="s">
        <v>429</v>
      </c>
      <c r="G425" s="6">
        <f>SUM(G426:G433)</f>
        <v>192056.63</v>
      </c>
      <c r="H425" s="6">
        <f>SUM(H426:H433)</f>
        <v>220000</v>
      </c>
      <c r="I425" s="6">
        <f>SUM(I426:I433)</f>
        <v>185000</v>
      </c>
      <c r="J425" s="6">
        <f>SUM(J426:J433)</f>
        <v>185000</v>
      </c>
      <c r="AB425" s="6">
        <f>SUM(AB426:AB433)</f>
        <v>0</v>
      </c>
      <c r="AC425" s="6">
        <f>SUM(AC426:AC433)</f>
        <v>0</v>
      </c>
      <c r="AD425" s="5">
        <f t="shared" si="47"/>
        <v>185000</v>
      </c>
    </row>
    <row r="426" spans="1:30" ht="15" hidden="1">
      <c r="A426" s="35" t="s">
        <v>29</v>
      </c>
      <c r="B426" s="33">
        <v>11</v>
      </c>
      <c r="C426" s="42" t="s">
        <v>38</v>
      </c>
      <c r="D426" s="34">
        <v>3213</v>
      </c>
      <c r="E426" s="18" t="s">
        <v>198</v>
      </c>
      <c r="F426" s="19"/>
      <c r="G426" s="5"/>
      <c r="H426" s="5"/>
      <c r="I426" s="5"/>
      <c r="J426" s="5">
        <f aca="true" t="shared" si="48" ref="J426:J433">I426</f>
        <v>0</v>
      </c>
      <c r="AB426" s="5"/>
      <c r="AC426" s="5"/>
      <c r="AD426" s="5">
        <f t="shared" si="47"/>
        <v>0</v>
      </c>
    </row>
    <row r="427" spans="1:30" ht="15" hidden="1">
      <c r="A427" s="35" t="s">
        <v>29</v>
      </c>
      <c r="B427" s="33">
        <v>11</v>
      </c>
      <c r="C427" s="42" t="s">
        <v>38</v>
      </c>
      <c r="D427" s="34">
        <v>3221</v>
      </c>
      <c r="E427" s="18" t="s">
        <v>234</v>
      </c>
      <c r="F427" s="19"/>
      <c r="G427" s="5"/>
      <c r="H427" s="5"/>
      <c r="I427" s="5"/>
      <c r="J427" s="5">
        <f t="shared" si="48"/>
        <v>0</v>
      </c>
      <c r="AB427" s="5"/>
      <c r="AC427" s="5"/>
      <c r="AD427" s="5">
        <f t="shared" si="47"/>
        <v>0</v>
      </c>
    </row>
    <row r="428" spans="1:30" ht="15" hidden="1">
      <c r="A428" s="35" t="s">
        <v>29</v>
      </c>
      <c r="B428" s="33">
        <v>11</v>
      </c>
      <c r="C428" s="42" t="s">
        <v>38</v>
      </c>
      <c r="D428" s="34">
        <v>3231</v>
      </c>
      <c r="E428" s="18" t="s">
        <v>203</v>
      </c>
      <c r="F428" s="19"/>
      <c r="G428" s="5">
        <v>30000</v>
      </c>
      <c r="H428" s="5">
        <v>35000</v>
      </c>
      <c r="I428" s="5"/>
      <c r="J428" s="5">
        <f t="shared" si="48"/>
        <v>0</v>
      </c>
      <c r="AB428" s="5"/>
      <c r="AC428" s="5"/>
      <c r="AD428" s="5">
        <f t="shared" si="47"/>
        <v>0</v>
      </c>
    </row>
    <row r="429" spans="1:30" s="21" customFormat="1" ht="15" hidden="1">
      <c r="A429" s="35" t="s">
        <v>29</v>
      </c>
      <c r="B429" s="33">
        <v>11</v>
      </c>
      <c r="C429" s="42" t="s">
        <v>38</v>
      </c>
      <c r="D429" s="34">
        <v>3235</v>
      </c>
      <c r="E429" s="18" t="s">
        <v>72</v>
      </c>
      <c r="F429" s="19"/>
      <c r="G429" s="5"/>
      <c r="H429" s="5"/>
      <c r="I429" s="5"/>
      <c r="J429" s="5">
        <f t="shared" si="48"/>
        <v>0</v>
      </c>
      <c r="AB429" s="5"/>
      <c r="AC429" s="5"/>
      <c r="AD429" s="5">
        <f t="shared" si="47"/>
        <v>0</v>
      </c>
    </row>
    <row r="430" spans="1:30" s="21" customFormat="1" ht="15" hidden="1">
      <c r="A430" s="35" t="s">
        <v>29</v>
      </c>
      <c r="B430" s="33">
        <v>11</v>
      </c>
      <c r="C430" s="42" t="s">
        <v>38</v>
      </c>
      <c r="D430" s="34">
        <v>3237</v>
      </c>
      <c r="E430" s="18" t="s">
        <v>63</v>
      </c>
      <c r="F430" s="19"/>
      <c r="G430" s="5"/>
      <c r="H430" s="5">
        <v>5000</v>
      </c>
      <c r="I430" s="5">
        <v>5000</v>
      </c>
      <c r="J430" s="5">
        <f t="shared" si="48"/>
        <v>5000</v>
      </c>
      <c r="AB430" s="5"/>
      <c r="AC430" s="5"/>
      <c r="AD430" s="5">
        <f t="shared" si="47"/>
        <v>5000</v>
      </c>
    </row>
    <row r="431" spans="1:30" s="21" customFormat="1" ht="15" hidden="1">
      <c r="A431" s="35" t="s">
        <v>29</v>
      </c>
      <c r="B431" s="33">
        <v>11</v>
      </c>
      <c r="C431" s="42" t="s">
        <v>38</v>
      </c>
      <c r="D431" s="34">
        <v>3238</v>
      </c>
      <c r="E431" s="18" t="s">
        <v>208</v>
      </c>
      <c r="F431" s="19"/>
      <c r="G431" s="5"/>
      <c r="H431" s="5"/>
      <c r="I431" s="5"/>
      <c r="J431" s="5">
        <f t="shared" si="48"/>
        <v>0</v>
      </c>
      <c r="AB431" s="5"/>
      <c r="AC431" s="5"/>
      <c r="AD431" s="5">
        <f t="shared" si="47"/>
        <v>0</v>
      </c>
    </row>
    <row r="432" spans="1:30" s="21" customFormat="1" ht="15" hidden="1">
      <c r="A432" s="35" t="s">
        <v>29</v>
      </c>
      <c r="B432" s="33">
        <v>11</v>
      </c>
      <c r="C432" s="42" t="s">
        <v>38</v>
      </c>
      <c r="D432" s="34">
        <v>3294</v>
      </c>
      <c r="E432" s="18" t="s">
        <v>64</v>
      </c>
      <c r="F432" s="19"/>
      <c r="G432" s="5">
        <v>162056.63</v>
      </c>
      <c r="H432" s="5">
        <v>180000</v>
      </c>
      <c r="I432" s="5">
        <v>180000</v>
      </c>
      <c r="J432" s="5">
        <f t="shared" si="48"/>
        <v>180000</v>
      </c>
      <c r="AB432" s="5"/>
      <c r="AC432" s="5"/>
      <c r="AD432" s="5">
        <f t="shared" si="47"/>
        <v>180000</v>
      </c>
    </row>
    <row r="433" spans="1:30" s="21" customFormat="1" ht="15" hidden="1">
      <c r="A433" s="35" t="s">
        <v>29</v>
      </c>
      <c r="B433" s="33">
        <v>11</v>
      </c>
      <c r="C433" s="42" t="s">
        <v>38</v>
      </c>
      <c r="D433" s="34">
        <v>3299</v>
      </c>
      <c r="E433" s="18" t="s">
        <v>211</v>
      </c>
      <c r="F433" s="19"/>
      <c r="G433" s="5"/>
      <c r="H433" s="5"/>
      <c r="I433" s="5"/>
      <c r="J433" s="5">
        <f t="shared" si="48"/>
        <v>0</v>
      </c>
      <c r="AB433" s="5"/>
      <c r="AC433" s="5"/>
      <c r="AD433" s="5">
        <f t="shared" si="47"/>
        <v>0</v>
      </c>
    </row>
    <row r="434" spans="1:30" s="22" customFormat="1" ht="60" hidden="1">
      <c r="A434" s="73" t="s">
        <v>18</v>
      </c>
      <c r="B434" s="73"/>
      <c r="C434" s="73"/>
      <c r="D434" s="73"/>
      <c r="E434" s="14" t="s">
        <v>19</v>
      </c>
      <c r="F434" s="15" t="s">
        <v>429</v>
      </c>
      <c r="G434" s="6">
        <f>SUM(G435:G436)</f>
        <v>0</v>
      </c>
      <c r="H434" s="6">
        <f>SUM(H435:H436)</f>
        <v>0</v>
      </c>
      <c r="I434" s="6">
        <f>SUM(I435:I436)</f>
        <v>0</v>
      </c>
      <c r="J434" s="6">
        <f>SUM(J435:J436)</f>
        <v>0</v>
      </c>
      <c r="AB434" s="6">
        <f>SUM(AB435:AB436)</f>
        <v>0</v>
      </c>
      <c r="AC434" s="6">
        <f>SUM(AC435:AC436)</f>
        <v>0</v>
      </c>
      <c r="AD434" s="5">
        <f t="shared" si="47"/>
        <v>0</v>
      </c>
    </row>
    <row r="435" spans="1:30" s="21" customFormat="1" ht="15" hidden="1">
      <c r="A435" s="35" t="s">
        <v>18</v>
      </c>
      <c r="B435" s="33">
        <v>11</v>
      </c>
      <c r="C435" s="41" t="s">
        <v>33</v>
      </c>
      <c r="D435" s="34">
        <v>3811</v>
      </c>
      <c r="E435" s="18" t="s">
        <v>228</v>
      </c>
      <c r="F435" s="19"/>
      <c r="G435" s="5"/>
      <c r="H435" s="5"/>
      <c r="I435" s="5"/>
      <c r="J435" s="5">
        <f>I435</f>
        <v>0</v>
      </c>
      <c r="AB435" s="5"/>
      <c r="AC435" s="5"/>
      <c r="AD435" s="5">
        <f t="shared" si="47"/>
        <v>0</v>
      </c>
    </row>
    <row r="436" spans="1:30" s="21" customFormat="1" ht="15" hidden="1">
      <c r="A436" s="35" t="s">
        <v>18</v>
      </c>
      <c r="B436" s="33">
        <v>11</v>
      </c>
      <c r="C436" s="41" t="s">
        <v>33</v>
      </c>
      <c r="D436" s="34">
        <v>3821</v>
      </c>
      <c r="E436" s="18" t="s">
        <v>65</v>
      </c>
      <c r="F436" s="19"/>
      <c r="G436" s="5"/>
      <c r="H436" s="5"/>
      <c r="I436" s="5"/>
      <c r="J436" s="5">
        <f>I436</f>
        <v>0</v>
      </c>
      <c r="AB436" s="5"/>
      <c r="AC436" s="5"/>
      <c r="AD436" s="5">
        <f t="shared" si="47"/>
        <v>0</v>
      </c>
    </row>
    <row r="437" spans="1:30" s="16" customFormat="1" ht="60" hidden="1">
      <c r="A437" s="73" t="s">
        <v>483</v>
      </c>
      <c r="B437" s="73"/>
      <c r="C437" s="73"/>
      <c r="D437" s="73"/>
      <c r="E437" s="14" t="s">
        <v>501</v>
      </c>
      <c r="F437" s="15" t="s">
        <v>429</v>
      </c>
      <c r="G437" s="6">
        <f>SUM(G438)</f>
        <v>30177.32</v>
      </c>
      <c r="H437" s="6">
        <f>SUM(H438)</f>
        <v>24000</v>
      </c>
      <c r="I437" s="6">
        <f>SUM(I438)</f>
        <v>24000</v>
      </c>
      <c r="J437" s="6">
        <f>SUM(J438)</f>
        <v>24000</v>
      </c>
      <c r="AB437" s="6">
        <f>SUM(AB438)</f>
        <v>0</v>
      </c>
      <c r="AC437" s="6">
        <f>SUM(AC438)</f>
        <v>0</v>
      </c>
      <c r="AD437" s="5">
        <f t="shared" si="47"/>
        <v>24000</v>
      </c>
    </row>
    <row r="438" spans="1:30" ht="15" hidden="1">
      <c r="A438" s="35" t="s">
        <v>15</v>
      </c>
      <c r="B438" s="33">
        <v>11</v>
      </c>
      <c r="C438" s="42" t="s">
        <v>38</v>
      </c>
      <c r="D438" s="34">
        <v>3237</v>
      </c>
      <c r="E438" s="18" t="s">
        <v>63</v>
      </c>
      <c r="F438" s="19"/>
      <c r="G438" s="5">
        <v>30177.32</v>
      </c>
      <c r="H438" s="5">
        <v>24000</v>
      </c>
      <c r="I438" s="5">
        <v>24000</v>
      </c>
      <c r="J438" s="5">
        <f>I438</f>
        <v>24000</v>
      </c>
      <c r="AB438" s="5"/>
      <c r="AC438" s="5"/>
      <c r="AD438" s="5">
        <f t="shared" si="47"/>
        <v>24000</v>
      </c>
    </row>
    <row r="439" spans="1:30" s="16" customFormat="1" ht="60" hidden="1">
      <c r="A439" s="73" t="s">
        <v>271</v>
      </c>
      <c r="B439" s="73"/>
      <c r="C439" s="73"/>
      <c r="D439" s="73"/>
      <c r="E439" s="14" t="s">
        <v>502</v>
      </c>
      <c r="F439" s="15" t="s">
        <v>429</v>
      </c>
      <c r="G439" s="6">
        <f>SUM(G440:G442)</f>
        <v>2234148</v>
      </c>
      <c r="H439" s="6">
        <f>SUM(H440:H442)</f>
        <v>2000000</v>
      </c>
      <c r="I439" s="6">
        <f>SUM(I440:I442)</f>
        <v>500000</v>
      </c>
      <c r="J439" s="6">
        <f>SUM(J440:J442)</f>
        <v>500000</v>
      </c>
      <c r="AB439" s="6">
        <f>SUM(AB440:AB442)</f>
        <v>0</v>
      </c>
      <c r="AC439" s="6">
        <f>SUM(AC440:AC442)</f>
        <v>0</v>
      </c>
      <c r="AD439" s="5">
        <f t="shared" si="47"/>
        <v>500000</v>
      </c>
    </row>
    <row r="440" spans="1:30" ht="15" hidden="1">
      <c r="A440" s="35" t="s">
        <v>271</v>
      </c>
      <c r="B440" s="33">
        <v>11</v>
      </c>
      <c r="C440" s="42" t="s">
        <v>38</v>
      </c>
      <c r="D440" s="34">
        <v>3632</v>
      </c>
      <c r="E440" s="18" t="s">
        <v>413</v>
      </c>
      <c r="F440" s="19"/>
      <c r="G440" s="5"/>
      <c r="H440" s="5"/>
      <c r="I440" s="5"/>
      <c r="J440" s="5">
        <f>I440</f>
        <v>0</v>
      </c>
      <c r="AB440" s="5"/>
      <c r="AC440" s="5"/>
      <c r="AD440" s="5">
        <f t="shared" si="47"/>
        <v>0</v>
      </c>
    </row>
    <row r="441" spans="1:30" ht="15" hidden="1">
      <c r="A441" s="35" t="s">
        <v>271</v>
      </c>
      <c r="B441" s="33">
        <v>11</v>
      </c>
      <c r="C441" s="42" t="s">
        <v>38</v>
      </c>
      <c r="D441" s="34">
        <v>3821</v>
      </c>
      <c r="E441" s="18" t="s">
        <v>65</v>
      </c>
      <c r="F441" s="19"/>
      <c r="G441" s="5"/>
      <c r="H441" s="5"/>
      <c r="I441" s="5"/>
      <c r="J441" s="5">
        <f>I441</f>
        <v>0</v>
      </c>
      <c r="AB441" s="5"/>
      <c r="AC441" s="5"/>
      <c r="AD441" s="5">
        <f t="shared" si="47"/>
        <v>0</v>
      </c>
    </row>
    <row r="442" spans="1:30" ht="45" hidden="1">
      <c r="A442" s="35" t="s">
        <v>271</v>
      </c>
      <c r="B442" s="33">
        <v>11</v>
      </c>
      <c r="C442" s="42" t="s">
        <v>38</v>
      </c>
      <c r="D442" s="34">
        <v>3861</v>
      </c>
      <c r="E442" s="18" t="s">
        <v>487</v>
      </c>
      <c r="F442" s="19"/>
      <c r="G442" s="5">
        <v>2234148</v>
      </c>
      <c r="H442" s="5">
        <v>2000000</v>
      </c>
      <c r="I442" s="5">
        <v>500000</v>
      </c>
      <c r="J442" s="5">
        <f>I442</f>
        <v>500000</v>
      </c>
      <c r="AB442" s="5"/>
      <c r="AC442" s="5"/>
      <c r="AD442" s="5">
        <f t="shared" si="47"/>
        <v>500000</v>
      </c>
    </row>
    <row r="443" spans="1:30" s="16" customFormat="1" ht="60" hidden="1">
      <c r="A443" s="73" t="s">
        <v>16</v>
      </c>
      <c r="B443" s="73"/>
      <c r="C443" s="73"/>
      <c r="D443" s="73"/>
      <c r="E443" s="14" t="s">
        <v>6</v>
      </c>
      <c r="F443" s="15" t="s">
        <v>429</v>
      </c>
      <c r="G443" s="6">
        <f>SUM(G444:G445)</f>
        <v>2793781</v>
      </c>
      <c r="H443" s="6">
        <f>SUM(H444:H445)</f>
        <v>3200000</v>
      </c>
      <c r="I443" s="6">
        <f>SUM(I444:I445)</f>
        <v>0</v>
      </c>
      <c r="J443" s="6">
        <f>SUM(J444:J445)</f>
        <v>0</v>
      </c>
      <c r="AB443" s="6">
        <f>SUM(AB444:AB445)</f>
        <v>0</v>
      </c>
      <c r="AC443" s="6">
        <f>SUM(AC444:AC445)</f>
        <v>0</v>
      </c>
      <c r="AD443" s="5">
        <f t="shared" si="47"/>
        <v>0</v>
      </c>
    </row>
    <row r="444" spans="1:30" ht="30" hidden="1">
      <c r="A444" s="35" t="s">
        <v>16</v>
      </c>
      <c r="B444" s="33">
        <v>11</v>
      </c>
      <c r="C444" s="42" t="s">
        <v>38</v>
      </c>
      <c r="D444" s="34">
        <v>3512</v>
      </c>
      <c r="E444" s="18" t="s">
        <v>227</v>
      </c>
      <c r="F444" s="19"/>
      <c r="G444" s="5">
        <v>1050000</v>
      </c>
      <c r="H444" s="5">
        <v>1500000</v>
      </c>
      <c r="I444" s="5">
        <v>0</v>
      </c>
      <c r="J444" s="5">
        <f>I444</f>
        <v>0</v>
      </c>
      <c r="AB444" s="5">
        <v>0</v>
      </c>
      <c r="AC444" s="5">
        <v>0</v>
      </c>
      <c r="AD444" s="5">
        <f t="shared" si="47"/>
        <v>0</v>
      </c>
    </row>
    <row r="445" spans="1:30" ht="45" hidden="1">
      <c r="A445" s="35" t="s">
        <v>16</v>
      </c>
      <c r="B445" s="33">
        <v>11</v>
      </c>
      <c r="C445" s="42" t="s">
        <v>38</v>
      </c>
      <c r="D445" s="34">
        <v>3861</v>
      </c>
      <c r="E445" s="18" t="s">
        <v>487</v>
      </c>
      <c r="F445" s="19"/>
      <c r="G445" s="5">
        <v>1743781</v>
      </c>
      <c r="H445" s="5">
        <v>1700000</v>
      </c>
      <c r="I445" s="5">
        <v>0</v>
      </c>
      <c r="J445" s="5">
        <f>I445</f>
        <v>0</v>
      </c>
      <c r="AB445" s="5">
        <v>0</v>
      </c>
      <c r="AC445" s="5">
        <v>0</v>
      </c>
      <c r="AD445" s="5">
        <f t="shared" si="47"/>
        <v>0</v>
      </c>
    </row>
    <row r="446" spans="1:30" s="16" customFormat="1" ht="60" hidden="1">
      <c r="A446" s="73" t="s">
        <v>272</v>
      </c>
      <c r="B446" s="73"/>
      <c r="C446" s="73"/>
      <c r="D446" s="73"/>
      <c r="E446" s="14" t="s">
        <v>7</v>
      </c>
      <c r="F446" s="15" t="s">
        <v>429</v>
      </c>
      <c r="G446" s="6">
        <f>SUM(G447)</f>
        <v>0</v>
      </c>
      <c r="H446" s="6">
        <f>SUM(H447)</f>
        <v>0</v>
      </c>
      <c r="I446" s="6">
        <f>SUM(I447)</f>
        <v>0</v>
      </c>
      <c r="J446" s="6">
        <f>SUM(J447)</f>
        <v>0</v>
      </c>
      <c r="AB446" s="6">
        <f>SUM(AB447)</f>
        <v>0</v>
      </c>
      <c r="AC446" s="6">
        <f>SUM(AC447)</f>
        <v>0</v>
      </c>
      <c r="AD446" s="5">
        <f t="shared" si="47"/>
        <v>0</v>
      </c>
    </row>
    <row r="447" spans="1:30" ht="15" hidden="1">
      <c r="A447" s="35" t="s">
        <v>272</v>
      </c>
      <c r="B447" s="33">
        <v>11</v>
      </c>
      <c r="C447" s="42" t="s">
        <v>38</v>
      </c>
      <c r="D447" s="34">
        <v>3632</v>
      </c>
      <c r="E447" s="18" t="s">
        <v>413</v>
      </c>
      <c r="F447" s="19"/>
      <c r="G447" s="5"/>
      <c r="H447" s="5"/>
      <c r="I447" s="5"/>
      <c r="J447" s="5"/>
      <c r="AB447" s="5"/>
      <c r="AC447" s="5"/>
      <c r="AD447" s="5">
        <f t="shared" si="47"/>
        <v>0</v>
      </c>
    </row>
    <row r="448" spans="1:30" s="16" customFormat="1" ht="60" hidden="1">
      <c r="A448" s="73" t="s">
        <v>30</v>
      </c>
      <c r="B448" s="73"/>
      <c r="C448" s="73"/>
      <c r="D448" s="73"/>
      <c r="E448" s="14" t="s">
        <v>421</v>
      </c>
      <c r="F448" s="15" t="s">
        <v>429</v>
      </c>
      <c r="G448" s="6">
        <f>SUM(G449)</f>
        <v>0</v>
      </c>
      <c r="H448" s="6">
        <f>SUM(H449)</f>
        <v>0</v>
      </c>
      <c r="I448" s="6">
        <f>SUM(I449)</f>
        <v>0</v>
      </c>
      <c r="J448" s="6">
        <f>SUM(J449)</f>
        <v>0</v>
      </c>
      <c r="AB448" s="6">
        <f>SUM(AB449)</f>
        <v>0</v>
      </c>
      <c r="AC448" s="6">
        <f>SUM(AC449)</f>
        <v>0</v>
      </c>
      <c r="AD448" s="5">
        <f t="shared" si="47"/>
        <v>0</v>
      </c>
    </row>
    <row r="449" spans="1:30" ht="45" hidden="1">
      <c r="A449" s="35" t="s">
        <v>30</v>
      </c>
      <c r="B449" s="33">
        <v>11</v>
      </c>
      <c r="C449" s="42" t="s">
        <v>38</v>
      </c>
      <c r="D449" s="34">
        <v>3861</v>
      </c>
      <c r="E449" s="18" t="s">
        <v>487</v>
      </c>
      <c r="F449" s="19"/>
      <c r="G449" s="5"/>
      <c r="H449" s="5"/>
      <c r="I449" s="5"/>
      <c r="J449" s="5">
        <f>I449</f>
        <v>0</v>
      </c>
      <c r="AB449" s="5"/>
      <c r="AC449" s="5"/>
      <c r="AD449" s="5">
        <f t="shared" si="47"/>
        <v>0</v>
      </c>
    </row>
    <row r="450" spans="1:30" s="16" customFormat="1" ht="60" hidden="1">
      <c r="A450" s="73" t="s">
        <v>273</v>
      </c>
      <c r="B450" s="73"/>
      <c r="C450" s="73"/>
      <c r="D450" s="73"/>
      <c r="E450" s="14" t="s">
        <v>75</v>
      </c>
      <c r="F450" s="15" t="s">
        <v>429</v>
      </c>
      <c r="G450" s="6">
        <f>SUM(G451)</f>
        <v>0</v>
      </c>
      <c r="H450" s="6">
        <f>SUM(H451)</f>
        <v>0</v>
      </c>
      <c r="I450" s="6">
        <f>SUM(I451)</f>
        <v>0</v>
      </c>
      <c r="J450" s="6">
        <f>SUM(J451)</f>
        <v>0</v>
      </c>
      <c r="AB450" s="6">
        <f>SUM(AB451)</f>
        <v>0</v>
      </c>
      <c r="AC450" s="6">
        <f>SUM(AC451)</f>
        <v>0</v>
      </c>
      <c r="AD450" s="5">
        <f t="shared" si="47"/>
        <v>0</v>
      </c>
    </row>
    <row r="451" spans="1:30" ht="15" hidden="1">
      <c r="A451" s="35" t="s">
        <v>273</v>
      </c>
      <c r="B451" s="33">
        <v>11</v>
      </c>
      <c r="C451" s="42" t="s">
        <v>38</v>
      </c>
      <c r="D451" s="34">
        <v>3632</v>
      </c>
      <c r="E451" s="18" t="s">
        <v>413</v>
      </c>
      <c r="F451" s="19"/>
      <c r="G451" s="5"/>
      <c r="H451" s="5"/>
      <c r="I451" s="5"/>
      <c r="J451" s="5"/>
      <c r="AB451" s="5"/>
      <c r="AC451" s="5"/>
      <c r="AD451" s="5">
        <f t="shared" si="47"/>
        <v>0</v>
      </c>
    </row>
    <row r="452" spans="1:30" s="16" customFormat="1" ht="60" hidden="1">
      <c r="A452" s="73" t="s">
        <v>274</v>
      </c>
      <c r="B452" s="73"/>
      <c r="C452" s="73"/>
      <c r="D452" s="73"/>
      <c r="E452" s="14" t="s">
        <v>8</v>
      </c>
      <c r="F452" s="15" t="s">
        <v>429</v>
      </c>
      <c r="G452" s="6">
        <f>SUM(G453:G454)</f>
        <v>0</v>
      </c>
      <c r="H452" s="6">
        <f>SUM(H453:H454)</f>
        <v>600000</v>
      </c>
      <c r="I452" s="6">
        <f>SUM(I453:I454)</f>
        <v>0</v>
      </c>
      <c r="J452" s="6">
        <f>SUM(J453:J454)</f>
        <v>0</v>
      </c>
      <c r="AB452" s="6">
        <f>SUM(AB453:AB454)</f>
        <v>0</v>
      </c>
      <c r="AC452" s="6">
        <f>SUM(AC453:AC454)</f>
        <v>0</v>
      </c>
      <c r="AD452" s="5">
        <f t="shared" si="47"/>
        <v>0</v>
      </c>
    </row>
    <row r="453" spans="1:30" ht="15" hidden="1">
      <c r="A453" s="35" t="s">
        <v>274</v>
      </c>
      <c r="B453" s="33">
        <v>11</v>
      </c>
      <c r="C453" s="42" t="s">
        <v>38</v>
      </c>
      <c r="D453" s="34">
        <v>3237</v>
      </c>
      <c r="E453" s="18" t="s">
        <v>63</v>
      </c>
      <c r="F453" s="19"/>
      <c r="G453" s="5"/>
      <c r="H453" s="5"/>
      <c r="I453" s="5"/>
      <c r="J453" s="5">
        <f>I453</f>
        <v>0</v>
      </c>
      <c r="AB453" s="5"/>
      <c r="AC453" s="5"/>
      <c r="AD453" s="5">
        <f t="shared" si="47"/>
        <v>0</v>
      </c>
    </row>
    <row r="454" spans="1:30" ht="15" hidden="1">
      <c r="A454" s="35" t="s">
        <v>274</v>
      </c>
      <c r="B454" s="33">
        <v>11</v>
      </c>
      <c r="C454" s="42" t="s">
        <v>38</v>
      </c>
      <c r="D454" s="34">
        <v>4126</v>
      </c>
      <c r="E454" s="18" t="s">
        <v>4</v>
      </c>
      <c r="F454" s="19"/>
      <c r="G454" s="5"/>
      <c r="H454" s="5">
        <v>600000</v>
      </c>
      <c r="I454" s="5">
        <v>0</v>
      </c>
      <c r="J454" s="5">
        <f>I454</f>
        <v>0</v>
      </c>
      <c r="AB454" s="5">
        <v>0</v>
      </c>
      <c r="AC454" s="5">
        <v>0</v>
      </c>
      <c r="AD454" s="5">
        <f t="shared" si="47"/>
        <v>0</v>
      </c>
    </row>
    <row r="455" spans="1:30" s="16" customFormat="1" ht="60" hidden="1">
      <c r="A455" s="73" t="s">
        <v>45</v>
      </c>
      <c r="B455" s="73"/>
      <c r="C455" s="73"/>
      <c r="D455" s="73"/>
      <c r="E455" s="14" t="s">
        <v>422</v>
      </c>
      <c r="F455" s="15" t="s">
        <v>429</v>
      </c>
      <c r="G455" s="6">
        <f>SUM(G456)</f>
        <v>128297.37</v>
      </c>
      <c r="H455" s="6">
        <f>SUM(H456)</f>
        <v>22000</v>
      </c>
      <c r="I455" s="6">
        <f>SUM(I456)</f>
        <v>22000</v>
      </c>
      <c r="J455" s="6">
        <f>SUM(J456)</f>
        <v>22000</v>
      </c>
      <c r="AB455" s="6">
        <f>SUM(AB456)</f>
        <v>0</v>
      </c>
      <c r="AC455" s="6">
        <f>SUM(AC456)</f>
        <v>0</v>
      </c>
      <c r="AD455" s="5">
        <f t="shared" si="47"/>
        <v>22000</v>
      </c>
    </row>
    <row r="456" spans="1:30" ht="30" hidden="1">
      <c r="A456" s="35" t="s">
        <v>45</v>
      </c>
      <c r="B456" s="33">
        <v>11</v>
      </c>
      <c r="C456" s="42" t="s">
        <v>38</v>
      </c>
      <c r="D456" s="34">
        <v>3291</v>
      </c>
      <c r="E456" s="18" t="s">
        <v>195</v>
      </c>
      <c r="F456" s="19"/>
      <c r="G456" s="5">
        <v>128297.37</v>
      </c>
      <c r="H456" s="5">
        <v>22000</v>
      </c>
      <c r="I456" s="5">
        <v>22000</v>
      </c>
      <c r="J456" s="5">
        <f>I456</f>
        <v>22000</v>
      </c>
      <c r="AB456" s="5"/>
      <c r="AC456" s="5"/>
      <c r="AD456" s="5">
        <f t="shared" si="47"/>
        <v>22000</v>
      </c>
    </row>
    <row r="457" spans="1:30" s="16" customFormat="1" ht="60" hidden="1">
      <c r="A457" s="75" t="s">
        <v>3</v>
      </c>
      <c r="B457" s="75"/>
      <c r="C457" s="75"/>
      <c r="D457" s="75"/>
      <c r="E457" s="14" t="s">
        <v>24</v>
      </c>
      <c r="F457" s="15" t="s">
        <v>429</v>
      </c>
      <c r="G457" s="6">
        <f>SUM(G458)</f>
        <v>0</v>
      </c>
      <c r="H457" s="6">
        <f>SUM(H458)</f>
        <v>0</v>
      </c>
      <c r="I457" s="6">
        <f>SUM(I458)</f>
        <v>0</v>
      </c>
      <c r="J457" s="6">
        <f>SUM(J458)</f>
        <v>0</v>
      </c>
      <c r="AB457" s="6">
        <f>SUM(AB458)</f>
        <v>0</v>
      </c>
      <c r="AC457" s="6">
        <f>SUM(AC458)</f>
        <v>0</v>
      </c>
      <c r="AD457" s="5">
        <f t="shared" si="47"/>
        <v>0</v>
      </c>
    </row>
    <row r="458" spans="1:30" s="27" customFormat="1" ht="15" hidden="1">
      <c r="A458" s="39" t="s">
        <v>3</v>
      </c>
      <c r="B458" s="33">
        <v>11</v>
      </c>
      <c r="C458" s="42" t="s">
        <v>38</v>
      </c>
      <c r="D458" s="36">
        <v>3239</v>
      </c>
      <c r="E458" s="18" t="s">
        <v>238</v>
      </c>
      <c r="F458" s="19"/>
      <c r="G458" s="5"/>
      <c r="H458" s="5"/>
      <c r="I458" s="5"/>
      <c r="J458" s="5">
        <f>I458</f>
        <v>0</v>
      </c>
      <c r="AB458" s="5"/>
      <c r="AC458" s="5"/>
      <c r="AD458" s="5">
        <f t="shared" si="47"/>
        <v>0</v>
      </c>
    </row>
    <row r="459" spans="1:30" s="12" customFormat="1" ht="60" hidden="1">
      <c r="A459" s="73" t="s">
        <v>275</v>
      </c>
      <c r="B459" s="73"/>
      <c r="C459" s="73"/>
      <c r="D459" s="73"/>
      <c r="E459" s="14" t="s">
        <v>103</v>
      </c>
      <c r="F459" s="15" t="s">
        <v>429</v>
      </c>
      <c r="G459" s="6">
        <f>SUM(G460)</f>
        <v>41040532</v>
      </c>
      <c r="H459" s="6">
        <f>SUM(H460)</f>
        <v>25000000</v>
      </c>
      <c r="I459" s="6">
        <f>SUM(I460)</f>
        <v>25000000</v>
      </c>
      <c r="J459" s="6">
        <f>SUM(J460)</f>
        <v>25000000</v>
      </c>
      <c r="AB459" s="6">
        <f>SUM(AB460)</f>
        <v>0</v>
      </c>
      <c r="AC459" s="6">
        <f>SUM(AC460)</f>
        <v>0</v>
      </c>
      <c r="AD459" s="5">
        <f t="shared" si="47"/>
        <v>25000000</v>
      </c>
    </row>
    <row r="460" spans="1:30" s="27" customFormat="1" ht="30" hidden="1">
      <c r="A460" s="39" t="s">
        <v>275</v>
      </c>
      <c r="B460" s="33">
        <v>11</v>
      </c>
      <c r="C460" s="42" t="s">
        <v>38</v>
      </c>
      <c r="D460" s="36">
        <v>3512</v>
      </c>
      <c r="E460" s="18" t="s">
        <v>227</v>
      </c>
      <c r="F460" s="19"/>
      <c r="G460" s="5">
        <v>41040532</v>
      </c>
      <c r="H460" s="5">
        <v>25000000</v>
      </c>
      <c r="I460" s="5">
        <v>25000000</v>
      </c>
      <c r="J460" s="5">
        <f>I460</f>
        <v>25000000</v>
      </c>
      <c r="AB460" s="5"/>
      <c r="AC460" s="5"/>
      <c r="AD460" s="5">
        <f t="shared" si="47"/>
        <v>25000000</v>
      </c>
    </row>
    <row r="461" spans="1:30" s="12" customFormat="1" ht="60" hidden="1">
      <c r="A461" s="73" t="s">
        <v>359</v>
      </c>
      <c r="B461" s="75"/>
      <c r="C461" s="75"/>
      <c r="D461" s="75"/>
      <c r="E461" s="14" t="s">
        <v>503</v>
      </c>
      <c r="F461" s="15" t="s">
        <v>429</v>
      </c>
      <c r="G461" s="6">
        <f>SUM(G462:G465)</f>
        <v>0</v>
      </c>
      <c r="H461" s="6">
        <f>SUM(H462:H465)</f>
        <v>0</v>
      </c>
      <c r="I461" s="6">
        <f>SUM(I462:I465)</f>
        <v>0</v>
      </c>
      <c r="J461" s="6">
        <f>SUM(J462:J465)</f>
        <v>0</v>
      </c>
      <c r="AB461" s="6">
        <f>SUM(AB462:AB465)</f>
        <v>0</v>
      </c>
      <c r="AC461" s="6">
        <f>SUM(AC462:AC465)</f>
        <v>0</v>
      </c>
      <c r="AD461" s="5">
        <f t="shared" si="47"/>
        <v>0</v>
      </c>
    </row>
    <row r="462" spans="1:30" s="27" customFormat="1" ht="15" hidden="1">
      <c r="A462" s="39" t="s">
        <v>359</v>
      </c>
      <c r="B462" s="33">
        <v>11</v>
      </c>
      <c r="C462" s="42" t="s">
        <v>38</v>
      </c>
      <c r="D462" s="36">
        <v>3237</v>
      </c>
      <c r="E462" s="18" t="s">
        <v>63</v>
      </c>
      <c r="F462" s="19"/>
      <c r="G462" s="5"/>
      <c r="H462" s="5"/>
      <c r="I462" s="5"/>
      <c r="J462" s="5"/>
      <c r="AB462" s="5"/>
      <c r="AC462" s="5"/>
      <c r="AD462" s="5">
        <f t="shared" si="47"/>
        <v>0</v>
      </c>
    </row>
    <row r="463" spans="1:30" s="27" customFormat="1" ht="15" hidden="1">
      <c r="A463" s="39" t="s">
        <v>359</v>
      </c>
      <c r="B463" s="33">
        <v>12</v>
      </c>
      <c r="C463" s="42" t="s">
        <v>38</v>
      </c>
      <c r="D463" s="36">
        <v>3237</v>
      </c>
      <c r="E463" s="18" t="s">
        <v>63</v>
      </c>
      <c r="F463" s="19"/>
      <c r="G463" s="5"/>
      <c r="H463" s="5"/>
      <c r="I463" s="5"/>
      <c r="J463" s="5">
        <f>I463</f>
        <v>0</v>
      </c>
      <c r="AB463" s="5"/>
      <c r="AC463" s="5"/>
      <c r="AD463" s="5">
        <f t="shared" si="47"/>
        <v>0</v>
      </c>
    </row>
    <row r="464" spans="1:30" s="27" customFormat="1" ht="15" hidden="1">
      <c r="A464" s="39" t="s">
        <v>359</v>
      </c>
      <c r="B464" s="33">
        <v>51</v>
      </c>
      <c r="C464" s="42" t="s">
        <v>38</v>
      </c>
      <c r="D464" s="36">
        <v>3237</v>
      </c>
      <c r="E464" s="18" t="s">
        <v>63</v>
      </c>
      <c r="F464" s="19"/>
      <c r="G464" s="53"/>
      <c r="H464" s="5"/>
      <c r="I464" s="5"/>
      <c r="J464" s="48"/>
      <c r="AB464" s="5"/>
      <c r="AC464" s="5"/>
      <c r="AD464" s="5">
        <f t="shared" si="47"/>
        <v>0</v>
      </c>
    </row>
    <row r="465" spans="1:30" s="27" customFormat="1" ht="15" hidden="1">
      <c r="A465" s="39" t="s">
        <v>359</v>
      </c>
      <c r="B465" s="33">
        <v>51</v>
      </c>
      <c r="C465" s="42" t="s">
        <v>38</v>
      </c>
      <c r="D465" s="36">
        <v>3811</v>
      </c>
      <c r="E465" s="18" t="s">
        <v>228</v>
      </c>
      <c r="F465" s="19"/>
      <c r="G465" s="53"/>
      <c r="H465" s="5"/>
      <c r="I465" s="5"/>
      <c r="J465" s="48"/>
      <c r="AB465" s="5"/>
      <c r="AC465" s="5"/>
      <c r="AD465" s="5">
        <f t="shared" si="47"/>
        <v>0</v>
      </c>
    </row>
    <row r="466" spans="1:30" ht="15.75" hidden="1">
      <c r="A466" s="77" t="s">
        <v>90</v>
      </c>
      <c r="B466" s="77"/>
      <c r="C466" s="77"/>
      <c r="D466" s="77"/>
      <c r="E466" s="77"/>
      <c r="F466" s="77"/>
      <c r="G466" s="3">
        <f>SUM(G467+G473+G475+G477+G479+G481+G483+G485+G487+G489+G491+G493+G501)</f>
        <v>494174813.99</v>
      </c>
      <c r="H466" s="3">
        <f>SUM(H467+H473+H475+H477+H479+H481+H483+H485+H487+H489+H491+H493+H501)</f>
        <v>560340000</v>
      </c>
      <c r="I466" s="3">
        <f>SUM(I467+I473+I475+I477+I479+I481+I483+I485+I487+I489+I491+I493+I501)</f>
        <v>370070000</v>
      </c>
      <c r="J466" s="3">
        <f>SUM(J467+J473+J475+J477+J479+J481+J483+J485+J487+J489+J491+J493+J501)</f>
        <v>370070000</v>
      </c>
      <c r="AB466" s="3">
        <f>SUM(AB467+AB473+AB475+AB477+AB479+AB481+AB483+AB485+AB487+AB489+AB491+AB493+AB501)</f>
        <v>0</v>
      </c>
      <c r="AC466" s="3">
        <f>SUM(AC467+AC473+AC475+AC477+AC479+AC481+AC483+AC485+AC487+AC489+AC491+AC493+AC501)</f>
        <v>0</v>
      </c>
      <c r="AD466" s="5">
        <f t="shared" si="47"/>
        <v>370070000</v>
      </c>
    </row>
    <row r="467" spans="1:30" s="21" customFormat="1" ht="75" hidden="1">
      <c r="A467" s="73" t="s">
        <v>99</v>
      </c>
      <c r="B467" s="73"/>
      <c r="C467" s="73"/>
      <c r="D467" s="73"/>
      <c r="E467" s="14" t="s">
        <v>77</v>
      </c>
      <c r="F467" s="15" t="s">
        <v>430</v>
      </c>
      <c r="G467" s="6">
        <f>SUM(G468:G472)</f>
        <v>54326.39</v>
      </c>
      <c r="H467" s="6">
        <f>SUM(H468:H472)</f>
        <v>170000</v>
      </c>
      <c r="I467" s="6">
        <f>SUM(I468:I472)</f>
        <v>0</v>
      </c>
      <c r="J467" s="6">
        <f>SUM(J468:J472)</f>
        <v>0</v>
      </c>
      <c r="AB467" s="6">
        <f>SUM(AB468:AB472)</f>
        <v>0</v>
      </c>
      <c r="AC467" s="6">
        <f>SUM(AC468:AC472)</f>
        <v>0</v>
      </c>
      <c r="AD467" s="5">
        <f t="shared" si="47"/>
        <v>0</v>
      </c>
    </row>
    <row r="468" spans="1:30" s="21" customFormat="1" ht="15" hidden="1">
      <c r="A468" s="35" t="s">
        <v>99</v>
      </c>
      <c r="B468" s="33">
        <v>11</v>
      </c>
      <c r="C468" s="42" t="s">
        <v>42</v>
      </c>
      <c r="D468" s="36">
        <v>3237</v>
      </c>
      <c r="E468" s="18" t="s">
        <v>63</v>
      </c>
      <c r="F468" s="19"/>
      <c r="G468" s="5"/>
      <c r="H468" s="5">
        <v>70000</v>
      </c>
      <c r="I468" s="5"/>
      <c r="J468" s="5">
        <f>I468</f>
        <v>0</v>
      </c>
      <c r="AB468" s="5"/>
      <c r="AC468" s="5"/>
      <c r="AD468" s="5">
        <f t="shared" si="47"/>
        <v>0</v>
      </c>
    </row>
    <row r="469" spans="1:30" s="21" customFormat="1" ht="15" hidden="1">
      <c r="A469" s="35" t="s">
        <v>99</v>
      </c>
      <c r="B469" s="33">
        <v>11</v>
      </c>
      <c r="C469" s="42" t="s">
        <v>42</v>
      </c>
      <c r="D469" s="36">
        <v>3239</v>
      </c>
      <c r="E469" s="18" t="s">
        <v>71</v>
      </c>
      <c r="F469" s="19"/>
      <c r="G469" s="5"/>
      <c r="H469" s="5"/>
      <c r="I469" s="5"/>
      <c r="J469" s="5">
        <f>I469</f>
        <v>0</v>
      </c>
      <c r="AB469" s="5"/>
      <c r="AC469" s="5"/>
      <c r="AD469" s="5">
        <f t="shared" si="47"/>
        <v>0</v>
      </c>
    </row>
    <row r="470" spans="1:30" s="21" customFormat="1" ht="15" hidden="1">
      <c r="A470" s="35" t="s">
        <v>99</v>
      </c>
      <c r="B470" s="33">
        <v>11</v>
      </c>
      <c r="C470" s="42" t="s">
        <v>42</v>
      </c>
      <c r="D470" s="36">
        <v>3294</v>
      </c>
      <c r="E470" s="18" t="s">
        <v>64</v>
      </c>
      <c r="F470" s="19"/>
      <c r="G470" s="5">
        <v>54326.39</v>
      </c>
      <c r="H470" s="5"/>
      <c r="I470" s="5"/>
      <c r="J470" s="5">
        <f>I470</f>
        <v>0</v>
      </c>
      <c r="AB470" s="5"/>
      <c r="AC470" s="5"/>
      <c r="AD470" s="5">
        <f t="shared" si="47"/>
        <v>0</v>
      </c>
    </row>
    <row r="471" spans="1:30" s="21" customFormat="1" ht="15" hidden="1">
      <c r="A471" s="35" t="s">
        <v>99</v>
      </c>
      <c r="B471" s="33">
        <v>11</v>
      </c>
      <c r="C471" s="42" t="s">
        <v>42</v>
      </c>
      <c r="D471" s="36">
        <v>3811</v>
      </c>
      <c r="E471" s="18" t="s">
        <v>228</v>
      </c>
      <c r="F471" s="19"/>
      <c r="G471" s="5"/>
      <c r="H471" s="5">
        <v>100000</v>
      </c>
      <c r="I471" s="5"/>
      <c r="J471" s="5">
        <f>I471</f>
        <v>0</v>
      </c>
      <c r="AB471" s="5"/>
      <c r="AC471" s="5"/>
      <c r="AD471" s="5">
        <f aca="true" t="shared" si="49" ref="AD471:AD534">I471-AB471+AC471</f>
        <v>0</v>
      </c>
    </row>
    <row r="472" spans="1:30" s="21" customFormat="1" ht="15" hidden="1">
      <c r="A472" s="35" t="s">
        <v>99</v>
      </c>
      <c r="B472" s="33">
        <v>11</v>
      </c>
      <c r="C472" s="42" t="s">
        <v>42</v>
      </c>
      <c r="D472" s="36">
        <v>3821</v>
      </c>
      <c r="E472" s="18" t="s">
        <v>65</v>
      </c>
      <c r="F472" s="19"/>
      <c r="G472" s="5"/>
      <c r="H472" s="5"/>
      <c r="I472" s="5"/>
      <c r="J472" s="5">
        <f>I472</f>
        <v>0</v>
      </c>
      <c r="AB472" s="5"/>
      <c r="AC472" s="5"/>
      <c r="AD472" s="5">
        <f t="shared" si="49"/>
        <v>0</v>
      </c>
    </row>
    <row r="473" spans="1:30" s="22" customFormat="1" ht="75" hidden="1">
      <c r="A473" s="73" t="s">
        <v>276</v>
      </c>
      <c r="B473" s="73"/>
      <c r="C473" s="73"/>
      <c r="D473" s="73"/>
      <c r="E473" s="14" t="s">
        <v>78</v>
      </c>
      <c r="F473" s="15" t="s">
        <v>430</v>
      </c>
      <c r="G473" s="6">
        <f>SUM(G474)</f>
        <v>0</v>
      </c>
      <c r="H473" s="6">
        <f>SUM(H474)</f>
        <v>0</v>
      </c>
      <c r="I473" s="6">
        <f>SUM(I474)</f>
        <v>0</v>
      </c>
      <c r="J473" s="6">
        <f>SUM(J474)</f>
        <v>0</v>
      </c>
      <c r="AB473" s="6">
        <f>SUM(AB474)</f>
        <v>0</v>
      </c>
      <c r="AC473" s="6">
        <f>SUM(AC474)</f>
        <v>0</v>
      </c>
      <c r="AD473" s="5">
        <f t="shared" si="49"/>
        <v>0</v>
      </c>
    </row>
    <row r="474" spans="1:30" s="21" customFormat="1" ht="15" hidden="1">
      <c r="A474" s="35" t="s">
        <v>276</v>
      </c>
      <c r="B474" s="33">
        <v>11</v>
      </c>
      <c r="C474" s="42" t="s">
        <v>42</v>
      </c>
      <c r="D474" s="36">
        <v>4126</v>
      </c>
      <c r="E474" s="18" t="s">
        <v>4</v>
      </c>
      <c r="F474" s="19"/>
      <c r="G474" s="5"/>
      <c r="H474" s="5"/>
      <c r="I474" s="5"/>
      <c r="J474" s="5">
        <f>I474</f>
        <v>0</v>
      </c>
      <c r="AB474" s="5"/>
      <c r="AC474" s="5"/>
      <c r="AD474" s="5">
        <f t="shared" si="49"/>
        <v>0</v>
      </c>
    </row>
    <row r="475" spans="1:30" s="22" customFormat="1" ht="75" hidden="1">
      <c r="A475" s="73" t="s">
        <v>277</v>
      </c>
      <c r="B475" s="73"/>
      <c r="C475" s="73"/>
      <c r="D475" s="73"/>
      <c r="E475" s="14" t="s">
        <v>112</v>
      </c>
      <c r="F475" s="15" t="s">
        <v>430</v>
      </c>
      <c r="G475" s="6">
        <f>SUM(G476)</f>
        <v>3595000</v>
      </c>
      <c r="H475" s="6">
        <f>SUM(H476)</f>
        <v>27200000</v>
      </c>
      <c r="I475" s="6">
        <f>SUM(I476)</f>
        <v>0</v>
      </c>
      <c r="J475" s="6">
        <f>SUM(J476)</f>
        <v>0</v>
      </c>
      <c r="AB475" s="6">
        <f>SUM(AB476)</f>
        <v>0</v>
      </c>
      <c r="AC475" s="6">
        <f>SUM(AC476)</f>
        <v>0</v>
      </c>
      <c r="AD475" s="5">
        <f t="shared" si="49"/>
        <v>0</v>
      </c>
    </row>
    <row r="476" spans="1:30" s="21" customFormat="1" ht="30" hidden="1">
      <c r="A476" s="35" t="s">
        <v>277</v>
      </c>
      <c r="B476" s="33">
        <v>11</v>
      </c>
      <c r="C476" s="41" t="s">
        <v>512</v>
      </c>
      <c r="D476" s="34">
        <v>3512</v>
      </c>
      <c r="E476" s="18" t="s">
        <v>227</v>
      </c>
      <c r="F476" s="19"/>
      <c r="G476" s="5">
        <v>3595000</v>
      </c>
      <c r="H476" s="5">
        <v>27200000</v>
      </c>
      <c r="I476" s="5">
        <v>0</v>
      </c>
      <c r="J476" s="5">
        <f>I476</f>
        <v>0</v>
      </c>
      <c r="AB476" s="5">
        <v>0</v>
      </c>
      <c r="AC476" s="5">
        <v>0</v>
      </c>
      <c r="AD476" s="5">
        <f t="shared" si="49"/>
        <v>0</v>
      </c>
    </row>
    <row r="477" spans="1:30" s="22" customFormat="1" ht="75" hidden="1">
      <c r="A477" s="73" t="s">
        <v>278</v>
      </c>
      <c r="B477" s="73"/>
      <c r="C477" s="73"/>
      <c r="D477" s="73"/>
      <c r="E477" s="14" t="s">
        <v>113</v>
      </c>
      <c r="F477" s="15" t="s">
        <v>430</v>
      </c>
      <c r="G477" s="6">
        <f>SUM(G478)</f>
        <v>70500000</v>
      </c>
      <c r="H477" s="6">
        <f>SUM(H478)</f>
        <v>86250000</v>
      </c>
      <c r="I477" s="6">
        <f>SUM(I478)</f>
        <v>45000000</v>
      </c>
      <c r="J477" s="6">
        <f>SUM(J478)</f>
        <v>45000000</v>
      </c>
      <c r="AB477" s="6">
        <f>SUM(AB478)</f>
        <v>0</v>
      </c>
      <c r="AC477" s="6">
        <f>SUM(AC478)</f>
        <v>0</v>
      </c>
      <c r="AD477" s="5">
        <f t="shared" si="49"/>
        <v>45000000</v>
      </c>
    </row>
    <row r="478" spans="1:30" s="21" customFormat="1" ht="45" hidden="1">
      <c r="A478" s="35" t="s">
        <v>278</v>
      </c>
      <c r="B478" s="33">
        <v>11</v>
      </c>
      <c r="C478" s="42" t="s">
        <v>42</v>
      </c>
      <c r="D478" s="34">
        <v>3861</v>
      </c>
      <c r="E478" s="18" t="s">
        <v>487</v>
      </c>
      <c r="F478" s="19"/>
      <c r="G478" s="5">
        <v>70500000</v>
      </c>
      <c r="H478" s="5">
        <v>86250000</v>
      </c>
      <c r="I478" s="5">
        <v>45000000</v>
      </c>
      <c r="J478" s="5">
        <f>I478</f>
        <v>45000000</v>
      </c>
      <c r="AB478" s="5"/>
      <c r="AC478" s="5"/>
      <c r="AD478" s="5">
        <f t="shared" si="49"/>
        <v>45000000</v>
      </c>
    </row>
    <row r="479" spans="1:30" s="22" customFormat="1" ht="75" hidden="1">
      <c r="A479" s="75" t="s">
        <v>306</v>
      </c>
      <c r="B479" s="75"/>
      <c r="C479" s="75"/>
      <c r="D479" s="75"/>
      <c r="E479" s="14" t="s">
        <v>305</v>
      </c>
      <c r="F479" s="15" t="s">
        <v>430</v>
      </c>
      <c r="G479" s="6">
        <f>SUM(G480)</f>
        <v>10000000</v>
      </c>
      <c r="H479" s="6">
        <f>SUM(H480)</f>
        <v>3300000</v>
      </c>
      <c r="I479" s="6">
        <f>SUM(I480)</f>
        <v>0</v>
      </c>
      <c r="J479" s="6">
        <f>SUM(J480)</f>
        <v>0</v>
      </c>
      <c r="AB479" s="6">
        <f>SUM(AB480)</f>
        <v>0</v>
      </c>
      <c r="AC479" s="6">
        <f>SUM(AC480)</f>
        <v>0</v>
      </c>
      <c r="AD479" s="5">
        <f t="shared" si="49"/>
        <v>0</v>
      </c>
    </row>
    <row r="480" spans="1:30" s="21" customFormat="1" ht="45" hidden="1">
      <c r="A480" s="35" t="s">
        <v>306</v>
      </c>
      <c r="B480" s="33">
        <v>11</v>
      </c>
      <c r="C480" s="42" t="s">
        <v>42</v>
      </c>
      <c r="D480" s="34">
        <v>3861</v>
      </c>
      <c r="E480" s="18" t="s">
        <v>487</v>
      </c>
      <c r="F480" s="19"/>
      <c r="G480" s="5">
        <v>10000000</v>
      </c>
      <c r="H480" s="5">
        <v>3300000</v>
      </c>
      <c r="I480" s="5">
        <v>0</v>
      </c>
      <c r="J480" s="5">
        <f>I480</f>
        <v>0</v>
      </c>
      <c r="AB480" s="5">
        <v>0</v>
      </c>
      <c r="AC480" s="5">
        <v>0</v>
      </c>
      <c r="AD480" s="5">
        <f t="shared" si="49"/>
        <v>0</v>
      </c>
    </row>
    <row r="481" spans="1:30" s="16" customFormat="1" ht="57" customHeight="1" hidden="1">
      <c r="A481" s="73" t="s">
        <v>123</v>
      </c>
      <c r="B481" s="73"/>
      <c r="C481" s="73"/>
      <c r="D481" s="73"/>
      <c r="E481" s="14" t="s">
        <v>12</v>
      </c>
      <c r="F481" s="15" t="s">
        <v>430</v>
      </c>
      <c r="G481" s="6">
        <f>SUM(G482)</f>
        <v>250000000</v>
      </c>
      <c r="H481" s="6">
        <f>SUM(H482)</f>
        <v>250000000</v>
      </c>
      <c r="I481" s="6">
        <f>SUM(I482)</f>
        <v>213000000</v>
      </c>
      <c r="J481" s="6">
        <f>SUM(J482)</f>
        <v>213000000</v>
      </c>
      <c r="AB481" s="6">
        <f>SUM(AB482)</f>
        <v>0</v>
      </c>
      <c r="AC481" s="6">
        <f>SUM(AC482)</f>
        <v>0</v>
      </c>
      <c r="AD481" s="5">
        <f t="shared" si="49"/>
        <v>213000000</v>
      </c>
    </row>
    <row r="482" spans="1:30" ht="30" hidden="1">
      <c r="A482" s="35" t="s">
        <v>123</v>
      </c>
      <c r="B482" s="33">
        <v>11</v>
      </c>
      <c r="C482" s="42" t="s">
        <v>42</v>
      </c>
      <c r="D482" s="34">
        <v>3512</v>
      </c>
      <c r="E482" s="18" t="s">
        <v>227</v>
      </c>
      <c r="F482" s="19"/>
      <c r="G482" s="5">
        <v>250000000</v>
      </c>
      <c r="H482" s="5">
        <v>250000000</v>
      </c>
      <c r="I482" s="5">
        <v>213000000</v>
      </c>
      <c r="J482" s="5">
        <f>I482</f>
        <v>213000000</v>
      </c>
      <c r="K482" s="17">
        <f>+I482/3</f>
        <v>71000000</v>
      </c>
      <c r="AB482" s="5"/>
      <c r="AC482" s="5"/>
      <c r="AD482" s="5">
        <f t="shared" si="49"/>
        <v>213000000</v>
      </c>
    </row>
    <row r="483" spans="1:30" s="16" customFormat="1" ht="60.75" customHeight="1" hidden="1">
      <c r="A483" s="73" t="s">
        <v>124</v>
      </c>
      <c r="B483" s="73"/>
      <c r="C483" s="73"/>
      <c r="D483" s="73"/>
      <c r="E483" s="14" t="s">
        <v>114</v>
      </c>
      <c r="F483" s="15" t="s">
        <v>430</v>
      </c>
      <c r="G483" s="6">
        <f>SUM(G484)</f>
        <v>67000000</v>
      </c>
      <c r="H483" s="6">
        <f>SUM(H484)</f>
        <v>90000000</v>
      </c>
      <c r="I483" s="6">
        <f>SUM(I484)</f>
        <v>40000000</v>
      </c>
      <c r="J483" s="6">
        <f>SUM(J484)</f>
        <v>40000000</v>
      </c>
      <c r="AB483" s="6">
        <f>SUM(AB484)</f>
        <v>0</v>
      </c>
      <c r="AC483" s="6">
        <f>SUM(AC484)</f>
        <v>0</v>
      </c>
      <c r="AD483" s="5">
        <f t="shared" si="49"/>
        <v>40000000</v>
      </c>
    </row>
    <row r="484" spans="1:30" ht="45" hidden="1">
      <c r="A484" s="35" t="s">
        <v>124</v>
      </c>
      <c r="B484" s="33">
        <v>11</v>
      </c>
      <c r="C484" s="42" t="s">
        <v>42</v>
      </c>
      <c r="D484" s="36">
        <v>3861</v>
      </c>
      <c r="E484" s="18" t="s">
        <v>487</v>
      </c>
      <c r="F484" s="19"/>
      <c r="G484" s="5">
        <v>67000000</v>
      </c>
      <c r="H484" s="5">
        <v>90000000</v>
      </c>
      <c r="I484" s="5">
        <v>40000000</v>
      </c>
      <c r="J484" s="5">
        <f>I484</f>
        <v>40000000</v>
      </c>
      <c r="AB484" s="5"/>
      <c r="AC484" s="5"/>
      <c r="AD484" s="5">
        <f t="shared" si="49"/>
        <v>40000000</v>
      </c>
    </row>
    <row r="485" spans="1:30" s="16" customFormat="1" ht="59.25" customHeight="1" hidden="1">
      <c r="A485" s="73" t="s">
        <v>280</v>
      </c>
      <c r="B485" s="73"/>
      <c r="C485" s="73"/>
      <c r="D485" s="73"/>
      <c r="E485" s="14" t="s">
        <v>110</v>
      </c>
      <c r="F485" s="15" t="s">
        <v>430</v>
      </c>
      <c r="G485" s="6">
        <f>SUM(G486)</f>
        <v>83000000</v>
      </c>
      <c r="H485" s="6">
        <f>SUM(H486)</f>
        <v>87000000</v>
      </c>
      <c r="I485" s="6">
        <f>SUM(I486)</f>
        <v>71000000</v>
      </c>
      <c r="J485" s="6">
        <f>SUM(J486)</f>
        <v>71000000</v>
      </c>
      <c r="AB485" s="6">
        <f>SUM(AB486)</f>
        <v>0</v>
      </c>
      <c r="AC485" s="6">
        <f>SUM(AC486)</f>
        <v>0</v>
      </c>
      <c r="AD485" s="5">
        <f t="shared" si="49"/>
        <v>71000000</v>
      </c>
    </row>
    <row r="486" spans="1:30" ht="30" hidden="1">
      <c r="A486" s="35" t="s">
        <v>280</v>
      </c>
      <c r="B486" s="33">
        <v>11</v>
      </c>
      <c r="C486" s="42" t="s">
        <v>42</v>
      </c>
      <c r="D486" s="34">
        <v>3512</v>
      </c>
      <c r="E486" s="18" t="s">
        <v>227</v>
      </c>
      <c r="F486" s="19"/>
      <c r="G486" s="5">
        <v>83000000</v>
      </c>
      <c r="H486" s="5">
        <v>87000000</v>
      </c>
      <c r="I486" s="5">
        <v>71000000</v>
      </c>
      <c r="J486" s="5">
        <f>I486</f>
        <v>71000000</v>
      </c>
      <c r="K486" s="17">
        <f>+I486/3</f>
        <v>23666666.666666668</v>
      </c>
      <c r="AB486" s="5"/>
      <c r="AC486" s="5"/>
      <c r="AD486" s="5">
        <f t="shared" si="49"/>
        <v>71000000</v>
      </c>
    </row>
    <row r="487" spans="1:30" s="16" customFormat="1" ht="75" hidden="1">
      <c r="A487" s="73" t="s">
        <v>281</v>
      </c>
      <c r="B487" s="73"/>
      <c r="C487" s="73"/>
      <c r="D487" s="73"/>
      <c r="E487" s="14" t="s">
        <v>111</v>
      </c>
      <c r="F487" s="15" t="s">
        <v>430</v>
      </c>
      <c r="G487" s="6">
        <f>SUM(G488)</f>
        <v>5000000</v>
      </c>
      <c r="H487" s="6">
        <f>SUM(H488)</f>
        <v>15000000</v>
      </c>
      <c r="I487" s="6">
        <f>SUM(I488)</f>
        <v>1000000</v>
      </c>
      <c r="J487" s="6">
        <f>SUM(J488)</f>
        <v>1000000</v>
      </c>
      <c r="AB487" s="6">
        <f>SUM(AB488)</f>
        <v>0</v>
      </c>
      <c r="AC487" s="6">
        <f>SUM(AC488)</f>
        <v>0</v>
      </c>
      <c r="AD487" s="5">
        <f t="shared" si="49"/>
        <v>1000000</v>
      </c>
    </row>
    <row r="488" spans="1:30" s="21" customFormat="1" ht="30" hidden="1">
      <c r="A488" s="35" t="s">
        <v>281</v>
      </c>
      <c r="B488" s="33">
        <v>11</v>
      </c>
      <c r="C488" s="42" t="s">
        <v>42</v>
      </c>
      <c r="D488" s="34">
        <v>3512</v>
      </c>
      <c r="E488" s="18" t="s">
        <v>227</v>
      </c>
      <c r="F488" s="19"/>
      <c r="G488" s="5">
        <v>5000000</v>
      </c>
      <c r="H488" s="5">
        <v>15000000</v>
      </c>
      <c r="I488" s="5">
        <v>1000000</v>
      </c>
      <c r="J488" s="5">
        <f>I488</f>
        <v>1000000</v>
      </c>
      <c r="AB488" s="5"/>
      <c r="AC488" s="5"/>
      <c r="AD488" s="5">
        <f t="shared" si="49"/>
        <v>1000000</v>
      </c>
    </row>
    <row r="489" spans="1:30" s="16" customFormat="1" ht="75" hidden="1">
      <c r="A489" s="73" t="s">
        <v>192</v>
      </c>
      <c r="B489" s="73"/>
      <c r="C489" s="73"/>
      <c r="D489" s="73"/>
      <c r="E489" s="14" t="s">
        <v>191</v>
      </c>
      <c r="F489" s="15" t="s">
        <v>430</v>
      </c>
      <c r="G489" s="6">
        <f>SUM(G490)</f>
        <v>0</v>
      </c>
      <c r="H489" s="6">
        <f>SUM(H490)</f>
        <v>0</v>
      </c>
      <c r="I489" s="6">
        <f>SUM(I490)</f>
        <v>0</v>
      </c>
      <c r="J489" s="6">
        <f>SUM(J490)</f>
        <v>0</v>
      </c>
      <c r="AB489" s="6">
        <f>SUM(AB490)</f>
        <v>0</v>
      </c>
      <c r="AC489" s="6">
        <f>SUM(AC490)</f>
        <v>0</v>
      </c>
      <c r="AD489" s="5">
        <f t="shared" si="49"/>
        <v>0</v>
      </c>
    </row>
    <row r="490" spans="1:30" ht="15" hidden="1">
      <c r="A490" s="35" t="s">
        <v>192</v>
      </c>
      <c r="B490" s="33">
        <v>51</v>
      </c>
      <c r="C490" s="42" t="s">
        <v>42</v>
      </c>
      <c r="D490" s="34">
        <v>3237</v>
      </c>
      <c r="E490" s="18" t="s">
        <v>63</v>
      </c>
      <c r="F490" s="19"/>
      <c r="G490" s="53"/>
      <c r="H490" s="5"/>
      <c r="I490" s="5"/>
      <c r="J490" s="48"/>
      <c r="AB490" s="5"/>
      <c r="AC490" s="5"/>
      <c r="AD490" s="5">
        <f t="shared" si="49"/>
        <v>0</v>
      </c>
    </row>
    <row r="491" spans="1:30" s="16" customFormat="1" ht="75" hidden="1">
      <c r="A491" s="75" t="s">
        <v>367</v>
      </c>
      <c r="B491" s="75"/>
      <c r="C491" s="75"/>
      <c r="D491" s="75"/>
      <c r="E491" s="14" t="s">
        <v>307</v>
      </c>
      <c r="F491" s="15" t="s">
        <v>430</v>
      </c>
      <c r="G491" s="6">
        <f>SUM(G492)</f>
        <v>5000000</v>
      </c>
      <c r="H491" s="6">
        <f>SUM(H492)</f>
        <v>1300000</v>
      </c>
      <c r="I491" s="6">
        <f>SUM(I492)</f>
        <v>0</v>
      </c>
      <c r="J491" s="6">
        <f>SUM(J492)</f>
        <v>0</v>
      </c>
      <c r="AB491" s="6">
        <f>SUM(AB492)</f>
        <v>0</v>
      </c>
      <c r="AC491" s="6">
        <f>SUM(AC492)</f>
        <v>0</v>
      </c>
      <c r="AD491" s="5">
        <f t="shared" si="49"/>
        <v>0</v>
      </c>
    </row>
    <row r="492" spans="1:30" ht="45" hidden="1">
      <c r="A492" s="35" t="s">
        <v>367</v>
      </c>
      <c r="B492" s="33">
        <v>11</v>
      </c>
      <c r="C492" s="42" t="s">
        <v>42</v>
      </c>
      <c r="D492" s="34">
        <v>3861</v>
      </c>
      <c r="E492" s="18" t="s">
        <v>487</v>
      </c>
      <c r="F492" s="19"/>
      <c r="G492" s="5">
        <v>5000000</v>
      </c>
      <c r="H492" s="5">
        <v>1300000</v>
      </c>
      <c r="I492" s="5">
        <v>0</v>
      </c>
      <c r="J492" s="5">
        <f>I492</f>
        <v>0</v>
      </c>
      <c r="AB492" s="5">
        <v>0</v>
      </c>
      <c r="AC492" s="5">
        <v>0</v>
      </c>
      <c r="AD492" s="5">
        <f t="shared" si="49"/>
        <v>0</v>
      </c>
    </row>
    <row r="493" spans="1:30" s="16" customFormat="1" ht="75" hidden="1">
      <c r="A493" s="75" t="s">
        <v>366</v>
      </c>
      <c r="B493" s="75"/>
      <c r="C493" s="75"/>
      <c r="D493" s="75"/>
      <c r="E493" s="14" t="s">
        <v>308</v>
      </c>
      <c r="F493" s="15" t="s">
        <v>430</v>
      </c>
      <c r="G493" s="6">
        <f>SUM(G494:G500)</f>
        <v>25487.6</v>
      </c>
      <c r="H493" s="6">
        <f>SUM(H494:H500)</f>
        <v>70000</v>
      </c>
      <c r="I493" s="6">
        <f>SUM(I494:I500)</f>
        <v>20000</v>
      </c>
      <c r="J493" s="6">
        <f>SUM(J494:J500)</f>
        <v>20000</v>
      </c>
      <c r="AB493" s="6">
        <f>SUM(AB494:AB500)</f>
        <v>0</v>
      </c>
      <c r="AC493" s="6">
        <f>SUM(AC494:AC500)</f>
        <v>0</v>
      </c>
      <c r="AD493" s="5">
        <f t="shared" si="49"/>
        <v>20000</v>
      </c>
    </row>
    <row r="494" spans="1:30" ht="15" hidden="1">
      <c r="A494" s="35" t="s">
        <v>366</v>
      </c>
      <c r="B494" s="33">
        <v>11</v>
      </c>
      <c r="C494" s="42" t="s">
        <v>42</v>
      </c>
      <c r="D494" s="34">
        <v>3213</v>
      </c>
      <c r="E494" s="18" t="s">
        <v>198</v>
      </c>
      <c r="F494" s="19"/>
      <c r="G494" s="5"/>
      <c r="H494" s="5"/>
      <c r="I494" s="5"/>
      <c r="J494" s="5">
        <f aca="true" t="shared" si="50" ref="J494:J500">I494</f>
        <v>0</v>
      </c>
      <c r="AB494" s="5"/>
      <c r="AC494" s="5"/>
      <c r="AD494" s="5">
        <f t="shared" si="49"/>
        <v>0</v>
      </c>
    </row>
    <row r="495" spans="1:30" ht="15" hidden="1">
      <c r="A495" s="35" t="s">
        <v>366</v>
      </c>
      <c r="B495" s="33">
        <v>11</v>
      </c>
      <c r="C495" s="42" t="s">
        <v>42</v>
      </c>
      <c r="D495" s="34">
        <v>3237</v>
      </c>
      <c r="E495" s="18" t="s">
        <v>63</v>
      </c>
      <c r="F495" s="19"/>
      <c r="G495" s="5">
        <v>25487.6</v>
      </c>
      <c r="H495" s="5">
        <v>70000</v>
      </c>
      <c r="I495" s="5">
        <v>20000</v>
      </c>
      <c r="J495" s="5">
        <f t="shared" si="50"/>
        <v>20000</v>
      </c>
      <c r="AB495" s="5"/>
      <c r="AC495" s="5"/>
      <c r="AD495" s="5">
        <f t="shared" si="49"/>
        <v>20000</v>
      </c>
    </row>
    <row r="496" spans="1:30" ht="15" hidden="1">
      <c r="A496" s="35" t="s">
        <v>366</v>
      </c>
      <c r="B496" s="33">
        <v>11</v>
      </c>
      <c r="C496" s="42" t="s">
        <v>42</v>
      </c>
      <c r="D496" s="34">
        <v>3239</v>
      </c>
      <c r="E496" s="18" t="s">
        <v>71</v>
      </c>
      <c r="F496" s="19"/>
      <c r="G496" s="5"/>
      <c r="H496" s="5"/>
      <c r="I496" s="5"/>
      <c r="J496" s="5">
        <f t="shared" si="50"/>
        <v>0</v>
      </c>
      <c r="AB496" s="5"/>
      <c r="AC496" s="5"/>
      <c r="AD496" s="5">
        <f t="shared" si="49"/>
        <v>0</v>
      </c>
    </row>
    <row r="497" spans="1:30" ht="15" hidden="1">
      <c r="A497" s="35" t="s">
        <v>366</v>
      </c>
      <c r="B497" s="33">
        <v>11</v>
      </c>
      <c r="C497" s="42" t="s">
        <v>42</v>
      </c>
      <c r="D497" s="34">
        <v>3299</v>
      </c>
      <c r="E497" s="18" t="s">
        <v>211</v>
      </c>
      <c r="F497" s="19"/>
      <c r="G497" s="5"/>
      <c r="H497" s="5"/>
      <c r="I497" s="5"/>
      <c r="J497" s="5">
        <f t="shared" si="50"/>
        <v>0</v>
      </c>
      <c r="AB497" s="5"/>
      <c r="AC497" s="5"/>
      <c r="AD497" s="5">
        <f t="shared" si="49"/>
        <v>0</v>
      </c>
    </row>
    <row r="498" spans="1:30" ht="15" hidden="1">
      <c r="A498" s="35" t="s">
        <v>366</v>
      </c>
      <c r="B498" s="33">
        <v>11</v>
      </c>
      <c r="C498" s="42" t="s">
        <v>42</v>
      </c>
      <c r="D498" s="34">
        <v>3632</v>
      </c>
      <c r="E498" s="18" t="s">
        <v>413</v>
      </c>
      <c r="F498" s="19"/>
      <c r="G498" s="5"/>
      <c r="H498" s="5"/>
      <c r="I498" s="5"/>
      <c r="J498" s="5">
        <f t="shared" si="50"/>
        <v>0</v>
      </c>
      <c r="AB498" s="5"/>
      <c r="AC498" s="5"/>
      <c r="AD498" s="5">
        <f t="shared" si="49"/>
        <v>0</v>
      </c>
    </row>
    <row r="499" spans="1:30" ht="15" hidden="1">
      <c r="A499" s="35" t="s">
        <v>366</v>
      </c>
      <c r="B499" s="33">
        <v>11</v>
      </c>
      <c r="C499" s="42" t="s">
        <v>42</v>
      </c>
      <c r="D499" s="34">
        <v>4221</v>
      </c>
      <c r="E499" s="18" t="s">
        <v>216</v>
      </c>
      <c r="F499" s="19"/>
      <c r="G499" s="5"/>
      <c r="H499" s="5"/>
      <c r="I499" s="5"/>
      <c r="J499" s="5">
        <f t="shared" si="50"/>
        <v>0</v>
      </c>
      <c r="AB499" s="5"/>
      <c r="AC499" s="5"/>
      <c r="AD499" s="5">
        <f t="shared" si="49"/>
        <v>0</v>
      </c>
    </row>
    <row r="500" spans="1:30" ht="15" hidden="1">
      <c r="A500" s="35" t="s">
        <v>366</v>
      </c>
      <c r="B500" s="33">
        <v>11</v>
      </c>
      <c r="C500" s="42" t="s">
        <v>42</v>
      </c>
      <c r="D500" s="34">
        <v>4262</v>
      </c>
      <c r="E500" s="18" t="s">
        <v>236</v>
      </c>
      <c r="F500" s="19"/>
      <c r="G500" s="5"/>
      <c r="H500" s="5"/>
      <c r="I500" s="5"/>
      <c r="J500" s="5">
        <f t="shared" si="50"/>
        <v>0</v>
      </c>
      <c r="AB500" s="5"/>
      <c r="AC500" s="5"/>
      <c r="AD500" s="5">
        <f t="shared" si="49"/>
        <v>0</v>
      </c>
    </row>
    <row r="501" spans="1:30" s="28" customFormat="1" ht="75" hidden="1">
      <c r="A501" s="73" t="s">
        <v>379</v>
      </c>
      <c r="B501" s="75"/>
      <c r="C501" s="75"/>
      <c r="D501" s="75"/>
      <c r="E501" s="14" t="s">
        <v>457</v>
      </c>
      <c r="F501" s="15" t="s">
        <v>430</v>
      </c>
      <c r="G501" s="6">
        <f>SUM(G502:G502)</f>
        <v>0</v>
      </c>
      <c r="H501" s="6">
        <f>SUM(H502:H502)</f>
        <v>50000</v>
      </c>
      <c r="I501" s="6">
        <f>SUM(I502:I502)</f>
        <v>50000</v>
      </c>
      <c r="J501" s="6">
        <f>SUM(J502:J502)</f>
        <v>50000</v>
      </c>
      <c r="AB501" s="6">
        <f>SUM(AB502:AB502)</f>
        <v>0</v>
      </c>
      <c r="AC501" s="6">
        <f>SUM(AC502:AC502)</f>
        <v>0</v>
      </c>
      <c r="AD501" s="5">
        <f t="shared" si="49"/>
        <v>50000</v>
      </c>
    </row>
    <row r="502" spans="1:30" s="20" customFormat="1" ht="15" hidden="1">
      <c r="A502" s="35" t="s">
        <v>379</v>
      </c>
      <c r="B502" s="33">
        <v>11</v>
      </c>
      <c r="C502" s="42" t="s">
        <v>42</v>
      </c>
      <c r="D502" s="34">
        <v>3237</v>
      </c>
      <c r="E502" s="18" t="s">
        <v>63</v>
      </c>
      <c r="F502" s="19"/>
      <c r="G502" s="5"/>
      <c r="H502" s="5">
        <v>50000</v>
      </c>
      <c r="I502" s="5">
        <v>50000</v>
      </c>
      <c r="J502" s="5">
        <f>I502</f>
        <v>50000</v>
      </c>
      <c r="AB502" s="5"/>
      <c r="AC502" s="5"/>
      <c r="AD502" s="5">
        <f t="shared" si="49"/>
        <v>50000</v>
      </c>
    </row>
    <row r="503" spans="1:30" ht="15.75" hidden="1">
      <c r="A503" s="77" t="s">
        <v>91</v>
      </c>
      <c r="B503" s="77"/>
      <c r="C503" s="77"/>
      <c r="D503" s="77"/>
      <c r="E503" s="77"/>
      <c r="F503" s="77"/>
      <c r="G503" s="3">
        <f>G504+G509+G515+G518+G520+G523</f>
        <v>0</v>
      </c>
      <c r="H503" s="3">
        <f>H504+H509+H515+H518+H520+H523</f>
        <v>0</v>
      </c>
      <c r="I503" s="3">
        <f>I504+I509+I515+I518+I520+I523</f>
        <v>0</v>
      </c>
      <c r="J503" s="3">
        <f>J504+J509+J515+J518+J520+J523</f>
        <v>0</v>
      </c>
      <c r="AB503" s="3">
        <f>AB504+AB509+AB515+AB518+AB520+AB523</f>
        <v>0</v>
      </c>
      <c r="AC503" s="3">
        <f>AC504+AC509+AC515+AC518+AC520+AC523</f>
        <v>0</v>
      </c>
      <c r="AD503" s="5">
        <f t="shared" si="49"/>
        <v>0</v>
      </c>
    </row>
    <row r="504" spans="1:30" ht="60" hidden="1">
      <c r="A504" s="73" t="s">
        <v>246</v>
      </c>
      <c r="B504" s="73"/>
      <c r="C504" s="73"/>
      <c r="D504" s="73"/>
      <c r="E504" s="14" t="s">
        <v>247</v>
      </c>
      <c r="F504" s="15" t="s">
        <v>426</v>
      </c>
      <c r="G504" s="6">
        <f>SUM(G505:G508)</f>
        <v>0</v>
      </c>
      <c r="H504" s="6">
        <f>SUM(H505:H508)</f>
        <v>0</v>
      </c>
      <c r="I504" s="6">
        <f>SUM(I505:I508)</f>
        <v>0</v>
      </c>
      <c r="J504" s="6">
        <f>SUM(J505:J508)</f>
        <v>0</v>
      </c>
      <c r="AB504" s="6">
        <f>SUM(AB505:AB508)</f>
        <v>0</v>
      </c>
      <c r="AC504" s="6">
        <f>SUM(AC505:AC508)</f>
        <v>0</v>
      </c>
      <c r="AD504" s="5">
        <f t="shared" si="49"/>
        <v>0</v>
      </c>
    </row>
    <row r="505" spans="1:30" s="21" customFormat="1" ht="15" hidden="1">
      <c r="A505" s="35" t="s">
        <v>246</v>
      </c>
      <c r="B505" s="33">
        <v>11</v>
      </c>
      <c r="C505" s="41" t="s">
        <v>39</v>
      </c>
      <c r="D505" s="34">
        <v>3237</v>
      </c>
      <c r="E505" s="18" t="s">
        <v>63</v>
      </c>
      <c r="F505" s="19"/>
      <c r="G505" s="5"/>
      <c r="H505" s="5"/>
      <c r="I505" s="5"/>
      <c r="J505" s="5"/>
      <c r="AB505" s="5"/>
      <c r="AC505" s="5"/>
      <c r="AD505" s="5">
        <f t="shared" si="49"/>
        <v>0</v>
      </c>
    </row>
    <row r="506" spans="1:30" s="21" customFormat="1" ht="15" hidden="1">
      <c r="A506" s="35" t="s">
        <v>246</v>
      </c>
      <c r="B506" s="33">
        <v>11</v>
      </c>
      <c r="C506" s="41" t="s">
        <v>39</v>
      </c>
      <c r="D506" s="34">
        <v>3238</v>
      </c>
      <c r="E506" s="18" t="s">
        <v>208</v>
      </c>
      <c r="F506" s="19"/>
      <c r="G506" s="5"/>
      <c r="H506" s="5"/>
      <c r="I506" s="5"/>
      <c r="J506" s="5"/>
      <c r="AB506" s="5"/>
      <c r="AC506" s="5"/>
      <c r="AD506" s="5">
        <f t="shared" si="49"/>
        <v>0</v>
      </c>
    </row>
    <row r="507" spans="1:30" s="21" customFormat="1" ht="15" hidden="1">
      <c r="A507" s="35" t="s">
        <v>246</v>
      </c>
      <c r="B507" s="33">
        <v>11</v>
      </c>
      <c r="C507" s="41" t="s">
        <v>39</v>
      </c>
      <c r="D507" s="34">
        <v>4221</v>
      </c>
      <c r="E507" s="18" t="s">
        <v>216</v>
      </c>
      <c r="F507" s="19"/>
      <c r="G507" s="5"/>
      <c r="H507" s="5"/>
      <c r="I507" s="5"/>
      <c r="J507" s="5"/>
      <c r="AB507" s="5"/>
      <c r="AC507" s="5"/>
      <c r="AD507" s="5">
        <f t="shared" si="49"/>
        <v>0</v>
      </c>
    </row>
    <row r="508" spans="1:30" s="21" customFormat="1" ht="15" hidden="1">
      <c r="A508" s="35" t="s">
        <v>246</v>
      </c>
      <c r="B508" s="33">
        <v>11</v>
      </c>
      <c r="C508" s="41" t="s">
        <v>39</v>
      </c>
      <c r="D508" s="34">
        <v>4222</v>
      </c>
      <c r="E508" s="18" t="s">
        <v>217</v>
      </c>
      <c r="F508" s="19"/>
      <c r="G508" s="5"/>
      <c r="H508" s="5"/>
      <c r="I508" s="5"/>
      <c r="J508" s="5"/>
      <c r="AB508" s="5"/>
      <c r="AC508" s="5"/>
      <c r="AD508" s="5">
        <f t="shared" si="49"/>
        <v>0</v>
      </c>
    </row>
    <row r="509" spans="1:30" s="22" customFormat="1" ht="60" hidden="1">
      <c r="A509" s="73" t="s">
        <v>331</v>
      </c>
      <c r="B509" s="75"/>
      <c r="C509" s="75"/>
      <c r="D509" s="75"/>
      <c r="E509" s="14" t="s">
        <v>332</v>
      </c>
      <c r="F509" s="15" t="s">
        <v>426</v>
      </c>
      <c r="G509" s="6">
        <f>SUM(G510:G514)</f>
        <v>0</v>
      </c>
      <c r="H509" s="6">
        <f>SUM(H510:H514)</f>
        <v>0</v>
      </c>
      <c r="I509" s="6">
        <f>SUM(I510:I514)</f>
        <v>0</v>
      </c>
      <c r="J509" s="6">
        <f>SUM(J510:J514)</f>
        <v>0</v>
      </c>
      <c r="AB509" s="6">
        <f>SUM(AB510:AB514)</f>
        <v>0</v>
      </c>
      <c r="AC509" s="6">
        <f>SUM(AC510:AC514)</f>
        <v>0</v>
      </c>
      <c r="AD509" s="5">
        <f t="shared" si="49"/>
        <v>0</v>
      </c>
    </row>
    <row r="510" spans="1:30" s="21" customFormat="1" ht="15" hidden="1">
      <c r="A510" s="39" t="s">
        <v>331</v>
      </c>
      <c r="B510" s="39">
        <v>11</v>
      </c>
      <c r="C510" s="44" t="s">
        <v>39</v>
      </c>
      <c r="D510" s="39">
        <v>3233</v>
      </c>
      <c r="E510" s="18" t="s">
        <v>205</v>
      </c>
      <c r="F510" s="19"/>
      <c r="G510" s="5"/>
      <c r="H510" s="5"/>
      <c r="I510" s="5"/>
      <c r="J510" s="5"/>
      <c r="AB510" s="5"/>
      <c r="AC510" s="5"/>
      <c r="AD510" s="5">
        <f t="shared" si="49"/>
        <v>0</v>
      </c>
    </row>
    <row r="511" spans="1:30" s="21" customFormat="1" ht="15" hidden="1">
      <c r="A511" s="39" t="s">
        <v>331</v>
      </c>
      <c r="B511" s="39">
        <v>11</v>
      </c>
      <c r="C511" s="44" t="s">
        <v>39</v>
      </c>
      <c r="D511" s="39">
        <v>3237</v>
      </c>
      <c r="E511" s="18" t="s">
        <v>63</v>
      </c>
      <c r="F511" s="19"/>
      <c r="G511" s="5"/>
      <c r="H511" s="5"/>
      <c r="I511" s="5"/>
      <c r="J511" s="5"/>
      <c r="AB511" s="5"/>
      <c r="AC511" s="5"/>
      <c r="AD511" s="5">
        <f t="shared" si="49"/>
        <v>0</v>
      </c>
    </row>
    <row r="512" spans="1:30" s="21" customFormat="1" ht="15" hidden="1">
      <c r="A512" s="39" t="s">
        <v>331</v>
      </c>
      <c r="B512" s="39">
        <v>11</v>
      </c>
      <c r="C512" s="44" t="s">
        <v>39</v>
      </c>
      <c r="D512" s="39">
        <v>3239</v>
      </c>
      <c r="E512" s="18" t="s">
        <v>71</v>
      </c>
      <c r="F512" s="19"/>
      <c r="G512" s="5"/>
      <c r="H512" s="5"/>
      <c r="I512" s="5"/>
      <c r="J512" s="5"/>
      <c r="AB512" s="5"/>
      <c r="AC512" s="5"/>
      <c r="AD512" s="5">
        <f t="shared" si="49"/>
        <v>0</v>
      </c>
    </row>
    <row r="513" spans="1:30" s="21" customFormat="1" ht="15" hidden="1">
      <c r="A513" s="39" t="s">
        <v>331</v>
      </c>
      <c r="B513" s="39">
        <v>11</v>
      </c>
      <c r="C513" s="44" t="s">
        <v>39</v>
      </c>
      <c r="D513" s="39">
        <v>3631</v>
      </c>
      <c r="E513" s="18" t="s">
        <v>396</v>
      </c>
      <c r="F513" s="19"/>
      <c r="G513" s="5"/>
      <c r="H513" s="5"/>
      <c r="I513" s="5"/>
      <c r="J513" s="5"/>
      <c r="AB513" s="5"/>
      <c r="AC513" s="5"/>
      <c r="AD513" s="5">
        <f t="shared" si="49"/>
        <v>0</v>
      </c>
    </row>
    <row r="514" spans="1:30" s="21" customFormat="1" ht="15" hidden="1">
      <c r="A514" s="39" t="s">
        <v>331</v>
      </c>
      <c r="B514" s="39">
        <v>11</v>
      </c>
      <c r="C514" s="44" t="s">
        <v>39</v>
      </c>
      <c r="D514" s="39">
        <v>3811</v>
      </c>
      <c r="E514" s="18" t="s">
        <v>228</v>
      </c>
      <c r="F514" s="19"/>
      <c r="G514" s="5"/>
      <c r="H514" s="5"/>
      <c r="I514" s="5"/>
      <c r="J514" s="5"/>
      <c r="AB514" s="5"/>
      <c r="AC514" s="5"/>
      <c r="AD514" s="5">
        <f t="shared" si="49"/>
        <v>0</v>
      </c>
    </row>
    <row r="515" spans="1:30" s="22" customFormat="1" ht="60" hidden="1">
      <c r="A515" s="73" t="s">
        <v>333</v>
      </c>
      <c r="B515" s="76"/>
      <c r="C515" s="76"/>
      <c r="D515" s="76"/>
      <c r="E515" s="14" t="s">
        <v>334</v>
      </c>
      <c r="F515" s="15" t="s">
        <v>426</v>
      </c>
      <c r="G515" s="6">
        <f>SUM(G516:G517)</f>
        <v>0</v>
      </c>
      <c r="H515" s="6">
        <f>SUM(H516:H517)</f>
        <v>0</v>
      </c>
      <c r="I515" s="6">
        <f>SUM(I516:I517)</f>
        <v>0</v>
      </c>
      <c r="J515" s="6">
        <f>SUM(J516:J517)</f>
        <v>0</v>
      </c>
      <c r="AB515" s="6">
        <f>SUM(AB516:AB517)</f>
        <v>0</v>
      </c>
      <c r="AC515" s="6">
        <f>SUM(AC516:AC517)</f>
        <v>0</v>
      </c>
      <c r="AD515" s="5">
        <f t="shared" si="49"/>
        <v>0</v>
      </c>
    </row>
    <row r="516" spans="1:30" s="21" customFormat="1" ht="15" hidden="1">
      <c r="A516" s="39" t="s">
        <v>333</v>
      </c>
      <c r="B516" s="39">
        <v>11</v>
      </c>
      <c r="C516" s="44" t="s">
        <v>39</v>
      </c>
      <c r="D516" s="39">
        <v>3239</v>
      </c>
      <c r="E516" s="18" t="s">
        <v>71</v>
      </c>
      <c r="F516" s="19"/>
      <c r="G516" s="5"/>
      <c r="H516" s="5"/>
      <c r="I516" s="5"/>
      <c r="J516" s="5"/>
      <c r="AB516" s="5"/>
      <c r="AC516" s="5"/>
      <c r="AD516" s="5">
        <f t="shared" si="49"/>
        <v>0</v>
      </c>
    </row>
    <row r="517" spans="1:30" s="21" customFormat="1" ht="15" hidden="1">
      <c r="A517" s="39" t="s">
        <v>333</v>
      </c>
      <c r="B517" s="39">
        <v>11</v>
      </c>
      <c r="C517" s="44" t="s">
        <v>39</v>
      </c>
      <c r="D517" s="39">
        <v>3811</v>
      </c>
      <c r="E517" s="18" t="s">
        <v>228</v>
      </c>
      <c r="F517" s="19"/>
      <c r="G517" s="5"/>
      <c r="H517" s="5"/>
      <c r="I517" s="5"/>
      <c r="J517" s="5"/>
      <c r="AB517" s="5"/>
      <c r="AC517" s="5"/>
      <c r="AD517" s="5">
        <f t="shared" si="49"/>
        <v>0</v>
      </c>
    </row>
    <row r="518" spans="1:30" s="22" customFormat="1" ht="60" hidden="1">
      <c r="A518" s="73" t="s">
        <v>336</v>
      </c>
      <c r="B518" s="76"/>
      <c r="C518" s="76"/>
      <c r="D518" s="76"/>
      <c r="E518" s="14" t="s">
        <v>335</v>
      </c>
      <c r="F518" s="15" t="s">
        <v>426</v>
      </c>
      <c r="G518" s="6">
        <f>SUM(G519)</f>
        <v>0</v>
      </c>
      <c r="H518" s="6">
        <f>SUM(H519)</f>
        <v>0</v>
      </c>
      <c r="I518" s="6">
        <f>SUM(I519)</f>
        <v>0</v>
      </c>
      <c r="J518" s="6">
        <f>SUM(J519)</f>
        <v>0</v>
      </c>
      <c r="AB518" s="6">
        <f>SUM(AB519)</f>
        <v>0</v>
      </c>
      <c r="AC518" s="6">
        <f>SUM(AC519)</f>
        <v>0</v>
      </c>
      <c r="AD518" s="5">
        <f t="shared" si="49"/>
        <v>0</v>
      </c>
    </row>
    <row r="519" spans="1:30" s="21" customFormat="1" ht="15" hidden="1">
      <c r="A519" s="39" t="s">
        <v>336</v>
      </c>
      <c r="B519" s="39">
        <v>11</v>
      </c>
      <c r="C519" s="44" t="s">
        <v>39</v>
      </c>
      <c r="D519" s="39">
        <v>4227</v>
      </c>
      <c r="E519" s="18" t="s">
        <v>219</v>
      </c>
      <c r="F519" s="19"/>
      <c r="G519" s="5"/>
      <c r="H519" s="5"/>
      <c r="I519" s="5"/>
      <c r="J519" s="5"/>
      <c r="AB519" s="5"/>
      <c r="AC519" s="5"/>
      <c r="AD519" s="5">
        <f t="shared" si="49"/>
        <v>0</v>
      </c>
    </row>
    <row r="520" spans="1:30" s="22" customFormat="1" ht="45" hidden="1">
      <c r="A520" s="73" t="s">
        <v>337</v>
      </c>
      <c r="B520" s="76"/>
      <c r="C520" s="76"/>
      <c r="D520" s="76"/>
      <c r="E520" s="14" t="s">
        <v>338</v>
      </c>
      <c r="F520" s="15" t="s">
        <v>433</v>
      </c>
      <c r="G520" s="6">
        <f>SUM(G521:G522)</f>
        <v>0</v>
      </c>
      <c r="H520" s="6">
        <f>SUM(H521:H522)</f>
        <v>0</v>
      </c>
      <c r="I520" s="6">
        <f>SUM(I521:I522)</f>
        <v>0</v>
      </c>
      <c r="J520" s="6">
        <f>SUM(J521:J522)</f>
        <v>0</v>
      </c>
      <c r="AB520" s="6">
        <f>SUM(AB521:AB522)</f>
        <v>0</v>
      </c>
      <c r="AC520" s="6">
        <f>SUM(AC521:AC522)</f>
        <v>0</v>
      </c>
      <c r="AD520" s="5">
        <f t="shared" si="49"/>
        <v>0</v>
      </c>
    </row>
    <row r="521" spans="1:30" s="21" customFormat="1" ht="15" hidden="1">
      <c r="A521" s="39" t="s">
        <v>337</v>
      </c>
      <c r="B521" s="39">
        <v>11</v>
      </c>
      <c r="C521" s="44" t="s">
        <v>339</v>
      </c>
      <c r="D521" s="39">
        <v>3631</v>
      </c>
      <c r="E521" s="18" t="s">
        <v>396</v>
      </c>
      <c r="F521" s="19"/>
      <c r="G521" s="5"/>
      <c r="H521" s="5"/>
      <c r="I521" s="5"/>
      <c r="J521" s="5"/>
      <c r="AB521" s="5"/>
      <c r="AC521" s="5"/>
      <c r="AD521" s="5">
        <f t="shared" si="49"/>
        <v>0</v>
      </c>
    </row>
    <row r="522" spans="1:30" s="21" customFormat="1" ht="15" hidden="1">
      <c r="A522" s="39" t="s">
        <v>337</v>
      </c>
      <c r="B522" s="39">
        <v>11</v>
      </c>
      <c r="C522" s="44" t="s">
        <v>339</v>
      </c>
      <c r="D522" s="39">
        <v>3632</v>
      </c>
      <c r="E522" s="18" t="s">
        <v>413</v>
      </c>
      <c r="F522" s="19"/>
      <c r="G522" s="5"/>
      <c r="H522" s="5"/>
      <c r="I522" s="5"/>
      <c r="J522" s="5"/>
      <c r="AB522" s="5"/>
      <c r="AC522" s="5"/>
      <c r="AD522" s="5">
        <f t="shared" si="49"/>
        <v>0</v>
      </c>
    </row>
    <row r="523" spans="1:30" s="22" customFormat="1" ht="60" hidden="1">
      <c r="A523" s="75" t="s">
        <v>468</v>
      </c>
      <c r="B523" s="75"/>
      <c r="C523" s="75"/>
      <c r="D523" s="75"/>
      <c r="E523" s="14" t="s">
        <v>409</v>
      </c>
      <c r="F523" s="15" t="s">
        <v>426</v>
      </c>
      <c r="G523" s="6">
        <f>SUM(G524)</f>
        <v>0</v>
      </c>
      <c r="H523" s="6">
        <f>SUM(H524)</f>
        <v>0</v>
      </c>
      <c r="I523" s="6">
        <f>SUM(I524)</f>
        <v>0</v>
      </c>
      <c r="J523" s="6">
        <f>SUM(J524)</f>
        <v>0</v>
      </c>
      <c r="AB523" s="6">
        <f>SUM(AB524)</f>
        <v>0</v>
      </c>
      <c r="AC523" s="6">
        <f>SUM(AC524)</f>
        <v>0</v>
      </c>
      <c r="AD523" s="5">
        <f t="shared" si="49"/>
        <v>0</v>
      </c>
    </row>
    <row r="524" spans="1:30" s="21" customFormat="1" ht="15" hidden="1">
      <c r="A524" s="39" t="s">
        <v>468</v>
      </c>
      <c r="B524" s="39">
        <v>11</v>
      </c>
      <c r="C524" s="44" t="s">
        <v>39</v>
      </c>
      <c r="D524" s="39">
        <v>3238</v>
      </c>
      <c r="E524" s="18" t="s">
        <v>208</v>
      </c>
      <c r="F524" s="19"/>
      <c r="G524" s="5"/>
      <c r="H524" s="5"/>
      <c r="I524" s="5"/>
      <c r="J524" s="5">
        <f>I524</f>
        <v>0</v>
      </c>
      <c r="AB524" s="5"/>
      <c r="AC524" s="5"/>
      <c r="AD524" s="5">
        <f t="shared" si="49"/>
        <v>0</v>
      </c>
    </row>
    <row r="525" spans="1:30" ht="15.75" hidden="1">
      <c r="A525" s="77" t="s">
        <v>189</v>
      </c>
      <c r="B525" s="77"/>
      <c r="C525" s="77"/>
      <c r="D525" s="77"/>
      <c r="E525" s="77"/>
      <c r="F525" s="77"/>
      <c r="G525" s="3">
        <f>SUM(G526+G531+G536+G538+G541+G534)</f>
        <v>87287.29</v>
      </c>
      <c r="H525" s="3">
        <f>SUM(H526+H531+H536+H538+H541+H534)</f>
        <v>430000</v>
      </c>
      <c r="I525" s="3">
        <f>SUM(I526+I531+I536+I538+I541+I534)</f>
        <v>230000</v>
      </c>
      <c r="J525" s="3">
        <f>SUM(J526+J531+J536+J538+J541+J534)</f>
        <v>230000</v>
      </c>
      <c r="AB525" s="3">
        <f>SUM(AB526+AB531+AB536+AB538+AB541+AB534)</f>
        <v>0</v>
      </c>
      <c r="AC525" s="3">
        <f>SUM(AC526+AC531+AC536+AC538+AC541+AC534)</f>
        <v>0</v>
      </c>
      <c r="AD525" s="5">
        <f t="shared" si="49"/>
        <v>230000</v>
      </c>
    </row>
    <row r="526" spans="1:30" s="16" customFormat="1" ht="60" hidden="1">
      <c r="A526" s="73" t="s">
        <v>179</v>
      </c>
      <c r="B526" s="73"/>
      <c r="C526" s="73"/>
      <c r="D526" s="73"/>
      <c r="E526" s="14" t="s">
        <v>171</v>
      </c>
      <c r="F526" s="15" t="s">
        <v>431</v>
      </c>
      <c r="G526" s="6">
        <f>SUM(G527:G530)</f>
        <v>87287.29</v>
      </c>
      <c r="H526" s="6">
        <f>SUM(H527:H530)</f>
        <v>430000</v>
      </c>
      <c r="I526" s="6">
        <f>SUM(I527:I530)</f>
        <v>230000</v>
      </c>
      <c r="J526" s="6">
        <f>SUM(J527:J530)</f>
        <v>230000</v>
      </c>
      <c r="AB526" s="6">
        <f>SUM(AB527:AB530)</f>
        <v>0</v>
      </c>
      <c r="AC526" s="6">
        <f>SUM(AC527:AC530)</f>
        <v>0</v>
      </c>
      <c r="AD526" s="5">
        <f t="shared" si="49"/>
        <v>230000</v>
      </c>
    </row>
    <row r="527" spans="1:30" s="21" customFormat="1" ht="15" hidden="1">
      <c r="A527" s="35" t="s">
        <v>179</v>
      </c>
      <c r="B527" s="33">
        <v>11</v>
      </c>
      <c r="C527" s="41" t="s">
        <v>41</v>
      </c>
      <c r="D527" s="34">
        <v>3237</v>
      </c>
      <c r="E527" s="18" t="s">
        <v>63</v>
      </c>
      <c r="F527" s="19"/>
      <c r="G527" s="5">
        <v>87287.29</v>
      </c>
      <c r="H527" s="5">
        <v>100000</v>
      </c>
      <c r="I527" s="5">
        <v>100000</v>
      </c>
      <c r="J527" s="5">
        <f>I527</f>
        <v>100000</v>
      </c>
      <c r="AB527" s="5"/>
      <c r="AC527" s="5"/>
      <c r="AD527" s="5">
        <f t="shared" si="49"/>
        <v>100000</v>
      </c>
    </row>
    <row r="528" spans="1:30" ht="30" hidden="1">
      <c r="A528" s="35" t="s">
        <v>179</v>
      </c>
      <c r="B528" s="33">
        <v>11</v>
      </c>
      <c r="C528" s="41" t="s">
        <v>41</v>
      </c>
      <c r="D528" s="34">
        <v>3291</v>
      </c>
      <c r="E528" s="18" t="s">
        <v>195</v>
      </c>
      <c r="F528" s="19"/>
      <c r="G528" s="5"/>
      <c r="H528" s="5"/>
      <c r="I528" s="5"/>
      <c r="J528" s="5">
        <f>I528</f>
        <v>0</v>
      </c>
      <c r="AB528" s="5"/>
      <c r="AC528" s="5"/>
      <c r="AD528" s="5">
        <f t="shared" si="49"/>
        <v>0</v>
      </c>
    </row>
    <row r="529" spans="1:30" ht="15" hidden="1">
      <c r="A529" s="35" t="s">
        <v>179</v>
      </c>
      <c r="B529" s="33">
        <v>11</v>
      </c>
      <c r="C529" s="41" t="s">
        <v>41</v>
      </c>
      <c r="D529" s="34">
        <v>3294</v>
      </c>
      <c r="E529" s="18" t="s">
        <v>64</v>
      </c>
      <c r="F529" s="19"/>
      <c r="G529" s="5"/>
      <c r="H529" s="5">
        <v>300000</v>
      </c>
      <c r="I529" s="5">
        <v>100000</v>
      </c>
      <c r="J529" s="5">
        <f>I529</f>
        <v>100000</v>
      </c>
      <c r="AB529" s="5"/>
      <c r="AC529" s="5"/>
      <c r="AD529" s="5">
        <f t="shared" si="49"/>
        <v>100000</v>
      </c>
    </row>
    <row r="530" spans="1:30" ht="15" hidden="1">
      <c r="A530" s="35" t="s">
        <v>179</v>
      </c>
      <c r="B530" s="33">
        <v>11</v>
      </c>
      <c r="C530" s="41" t="s">
        <v>41</v>
      </c>
      <c r="D530" s="34">
        <v>3299</v>
      </c>
      <c r="E530" s="18" t="s">
        <v>211</v>
      </c>
      <c r="F530" s="19"/>
      <c r="G530" s="5"/>
      <c r="H530" s="5">
        <v>30000</v>
      </c>
      <c r="I530" s="5">
        <v>30000</v>
      </c>
      <c r="J530" s="5">
        <f>I530</f>
        <v>30000</v>
      </c>
      <c r="AB530" s="5"/>
      <c r="AC530" s="5"/>
      <c r="AD530" s="5">
        <f t="shared" si="49"/>
        <v>30000</v>
      </c>
    </row>
    <row r="531" spans="1:30" s="16" customFormat="1" ht="60" hidden="1">
      <c r="A531" s="73" t="s">
        <v>358</v>
      </c>
      <c r="B531" s="73"/>
      <c r="C531" s="73"/>
      <c r="D531" s="73"/>
      <c r="E531" s="14" t="s">
        <v>340</v>
      </c>
      <c r="F531" s="15" t="s">
        <v>431</v>
      </c>
      <c r="G531" s="6">
        <f>SUM(G532:G533)</f>
        <v>0</v>
      </c>
      <c r="H531" s="6">
        <f>SUM(H532:H533)</f>
        <v>0</v>
      </c>
      <c r="I531" s="6">
        <f>SUM(I532:I533)</f>
        <v>0</v>
      </c>
      <c r="J531" s="6">
        <f>SUM(J532:J533)</f>
        <v>0</v>
      </c>
      <c r="AB531" s="6">
        <f>SUM(AB532:AB533)</f>
        <v>0</v>
      </c>
      <c r="AC531" s="6">
        <f>SUM(AC532:AC533)</f>
        <v>0</v>
      </c>
      <c r="AD531" s="5">
        <f t="shared" si="49"/>
        <v>0</v>
      </c>
    </row>
    <row r="532" spans="1:30" ht="15" hidden="1">
      <c r="A532" s="35" t="s">
        <v>358</v>
      </c>
      <c r="B532" s="33">
        <v>11</v>
      </c>
      <c r="C532" s="41" t="s">
        <v>41</v>
      </c>
      <c r="D532" s="34">
        <v>3632</v>
      </c>
      <c r="E532" s="18" t="s">
        <v>413</v>
      </c>
      <c r="F532" s="19"/>
      <c r="G532" s="5"/>
      <c r="H532" s="5"/>
      <c r="I532" s="5"/>
      <c r="J532" s="5"/>
      <c r="AB532" s="5"/>
      <c r="AC532" s="5"/>
      <c r="AD532" s="5">
        <f t="shared" si="49"/>
        <v>0</v>
      </c>
    </row>
    <row r="533" spans="1:30" ht="15" hidden="1">
      <c r="A533" s="35" t="s">
        <v>358</v>
      </c>
      <c r="B533" s="33">
        <v>11</v>
      </c>
      <c r="C533" s="41" t="s">
        <v>41</v>
      </c>
      <c r="D533" s="34">
        <v>4126</v>
      </c>
      <c r="E533" s="18" t="s">
        <v>4</v>
      </c>
      <c r="F533" s="19"/>
      <c r="G533" s="5"/>
      <c r="H533" s="5"/>
      <c r="I533" s="5"/>
      <c r="J533" s="5">
        <f>I533</f>
        <v>0</v>
      </c>
      <c r="AB533" s="5"/>
      <c r="AC533" s="5"/>
      <c r="AD533" s="5">
        <f t="shared" si="49"/>
        <v>0</v>
      </c>
    </row>
    <row r="534" spans="1:30" s="16" customFormat="1" ht="60" hidden="1">
      <c r="A534" s="73" t="s">
        <v>415</v>
      </c>
      <c r="B534" s="75"/>
      <c r="C534" s="75"/>
      <c r="D534" s="75"/>
      <c r="E534" s="14" t="s">
        <v>414</v>
      </c>
      <c r="F534" s="15" t="s">
        <v>431</v>
      </c>
      <c r="G534" s="6">
        <f>SUM(G535)</f>
        <v>0</v>
      </c>
      <c r="H534" s="6">
        <f>SUM(H535)</f>
        <v>0</v>
      </c>
      <c r="I534" s="6">
        <f>SUM(I535)</f>
        <v>0</v>
      </c>
      <c r="J534" s="6">
        <f>SUM(J535)</f>
        <v>0</v>
      </c>
      <c r="AB534" s="6">
        <f>SUM(AB535)</f>
        <v>0</v>
      </c>
      <c r="AC534" s="6">
        <f>SUM(AC535)</f>
        <v>0</v>
      </c>
      <c r="AD534" s="5">
        <f t="shared" si="49"/>
        <v>0</v>
      </c>
    </row>
    <row r="535" spans="1:30" ht="15" hidden="1">
      <c r="A535" s="35" t="s">
        <v>415</v>
      </c>
      <c r="B535" s="33">
        <v>11</v>
      </c>
      <c r="C535" s="41" t="s">
        <v>41</v>
      </c>
      <c r="D535" s="34">
        <v>4126</v>
      </c>
      <c r="E535" s="18" t="s">
        <v>4</v>
      </c>
      <c r="F535" s="19"/>
      <c r="G535" s="5"/>
      <c r="H535" s="5"/>
      <c r="I535" s="5"/>
      <c r="J535" s="5">
        <f>I535</f>
        <v>0</v>
      </c>
      <c r="AB535" s="5"/>
      <c r="AC535" s="5"/>
      <c r="AD535" s="5">
        <f aca="true" t="shared" si="51" ref="AD535:AD598">I535-AB535+AC535</f>
        <v>0</v>
      </c>
    </row>
    <row r="536" spans="1:30" ht="60" hidden="1">
      <c r="A536" s="73" t="s">
        <v>383</v>
      </c>
      <c r="B536" s="75"/>
      <c r="C536" s="75"/>
      <c r="D536" s="75"/>
      <c r="E536" s="14" t="s">
        <v>500</v>
      </c>
      <c r="F536" s="15" t="s">
        <v>431</v>
      </c>
      <c r="G536" s="6">
        <f>SUM(G537:G537)</f>
        <v>0</v>
      </c>
      <c r="H536" s="6">
        <f>SUM(H537:H537)</f>
        <v>0</v>
      </c>
      <c r="I536" s="6">
        <f>SUM(I537:I537)</f>
        <v>0</v>
      </c>
      <c r="J536" s="6">
        <f>SUM(J537:J537)</f>
        <v>0</v>
      </c>
      <c r="AB536" s="6">
        <f>SUM(AB537:AB537)</f>
        <v>0</v>
      </c>
      <c r="AC536" s="6">
        <f>SUM(AC537:AC537)</f>
        <v>0</v>
      </c>
      <c r="AD536" s="5">
        <f t="shared" si="51"/>
        <v>0</v>
      </c>
    </row>
    <row r="537" spans="1:30" ht="15" hidden="1">
      <c r="A537" s="35" t="s">
        <v>383</v>
      </c>
      <c r="B537" s="33">
        <v>51</v>
      </c>
      <c r="C537" s="41" t="s">
        <v>41</v>
      </c>
      <c r="D537" s="34">
        <v>3821</v>
      </c>
      <c r="E537" s="18" t="s">
        <v>65</v>
      </c>
      <c r="F537" s="19"/>
      <c r="G537" s="53"/>
      <c r="H537" s="5"/>
      <c r="I537" s="5"/>
      <c r="J537" s="48"/>
      <c r="AB537" s="5"/>
      <c r="AC537" s="5"/>
      <c r="AD537" s="5">
        <f t="shared" si="51"/>
        <v>0</v>
      </c>
    </row>
    <row r="538" spans="1:30" s="16" customFormat="1" ht="60" hidden="1">
      <c r="A538" s="75" t="s">
        <v>467</v>
      </c>
      <c r="B538" s="75"/>
      <c r="C538" s="75"/>
      <c r="D538" s="75"/>
      <c r="E538" s="14" t="s">
        <v>416</v>
      </c>
      <c r="F538" s="15" t="s">
        <v>431</v>
      </c>
      <c r="G538" s="6">
        <f>SUM(G539:G540)</f>
        <v>0</v>
      </c>
      <c r="H538" s="6">
        <f>SUM(H539:H540)</f>
        <v>0</v>
      </c>
      <c r="I538" s="6">
        <f>SUM(I539:I540)</f>
        <v>0</v>
      </c>
      <c r="J538" s="6">
        <f>SUM(J539:J540)</f>
        <v>0</v>
      </c>
      <c r="AB538" s="6">
        <f>SUM(AB539:AB540)</f>
        <v>0</v>
      </c>
      <c r="AC538" s="6">
        <f>SUM(AC539:AC540)</f>
        <v>0</v>
      </c>
      <c r="AD538" s="5">
        <f t="shared" si="51"/>
        <v>0</v>
      </c>
    </row>
    <row r="539" spans="1:30" ht="15" hidden="1">
      <c r="A539" s="35" t="s">
        <v>467</v>
      </c>
      <c r="B539" s="33">
        <v>12</v>
      </c>
      <c r="C539" s="41" t="s">
        <v>41</v>
      </c>
      <c r="D539" s="34">
        <v>3821</v>
      </c>
      <c r="E539" s="18" t="s">
        <v>65</v>
      </c>
      <c r="F539" s="19"/>
      <c r="G539" s="5"/>
      <c r="H539" s="5"/>
      <c r="I539" s="5"/>
      <c r="J539" s="5">
        <f>I539</f>
        <v>0</v>
      </c>
      <c r="AB539" s="5"/>
      <c r="AC539" s="5"/>
      <c r="AD539" s="5">
        <f t="shared" si="51"/>
        <v>0</v>
      </c>
    </row>
    <row r="540" spans="1:30" ht="15" hidden="1">
      <c r="A540" s="35" t="s">
        <v>467</v>
      </c>
      <c r="B540" s="33">
        <v>51</v>
      </c>
      <c r="C540" s="41" t="s">
        <v>41</v>
      </c>
      <c r="D540" s="34">
        <v>3821</v>
      </c>
      <c r="E540" s="18" t="s">
        <v>65</v>
      </c>
      <c r="F540" s="19"/>
      <c r="G540" s="53"/>
      <c r="H540" s="5"/>
      <c r="I540" s="5"/>
      <c r="J540" s="48"/>
      <c r="AB540" s="5"/>
      <c r="AC540" s="5"/>
      <c r="AD540" s="5">
        <f t="shared" si="51"/>
        <v>0</v>
      </c>
    </row>
    <row r="541" spans="1:30" s="16" customFormat="1" ht="60" hidden="1">
      <c r="A541" s="75" t="s">
        <v>472</v>
      </c>
      <c r="B541" s="75"/>
      <c r="C541" s="75"/>
      <c r="D541" s="75"/>
      <c r="E541" s="14" t="s">
        <v>436</v>
      </c>
      <c r="F541" s="15" t="s">
        <v>431</v>
      </c>
      <c r="G541" s="6">
        <f>SUM(G542)</f>
        <v>0</v>
      </c>
      <c r="H541" s="6">
        <f>SUM(H542)</f>
        <v>0</v>
      </c>
      <c r="I541" s="6">
        <f>SUM(I542)</f>
        <v>0</v>
      </c>
      <c r="J541" s="6">
        <f>SUM(J542)</f>
        <v>0</v>
      </c>
      <c r="AB541" s="6">
        <f>SUM(AB542)</f>
        <v>0</v>
      </c>
      <c r="AC541" s="6">
        <f>SUM(AC542)</f>
        <v>0</v>
      </c>
      <c r="AD541" s="5">
        <f t="shared" si="51"/>
        <v>0</v>
      </c>
    </row>
    <row r="542" spans="1:30" ht="15" hidden="1">
      <c r="A542" s="35" t="s">
        <v>472</v>
      </c>
      <c r="B542" s="33">
        <v>51</v>
      </c>
      <c r="C542" s="41" t="s">
        <v>41</v>
      </c>
      <c r="D542" s="34">
        <v>3821</v>
      </c>
      <c r="E542" s="18" t="s">
        <v>65</v>
      </c>
      <c r="F542" s="19"/>
      <c r="G542" s="53"/>
      <c r="H542" s="5"/>
      <c r="I542" s="5"/>
      <c r="J542" s="48"/>
      <c r="AB542" s="5"/>
      <c r="AC542" s="5"/>
      <c r="AD542" s="5">
        <f t="shared" si="51"/>
        <v>0</v>
      </c>
    </row>
    <row r="543" spans="1:30" s="29" customFormat="1" ht="15.75" hidden="1">
      <c r="A543" s="78" t="s">
        <v>156</v>
      </c>
      <c r="B543" s="78"/>
      <c r="C543" s="78"/>
      <c r="D543" s="78"/>
      <c r="E543" s="78"/>
      <c r="F543" s="78"/>
      <c r="G543" s="7">
        <f>SUM(G544)</f>
        <v>672497138.54</v>
      </c>
      <c r="H543" s="7">
        <f>SUM(H544)</f>
        <v>754839500</v>
      </c>
      <c r="I543" s="7">
        <f>SUM(I544)</f>
        <v>444186500</v>
      </c>
      <c r="J543" s="7">
        <f>SUM(J544)</f>
        <v>430777500</v>
      </c>
      <c r="AB543" s="7">
        <f>SUM(AB544)</f>
        <v>0</v>
      </c>
      <c r="AC543" s="7">
        <f>SUM(AC544)</f>
        <v>0</v>
      </c>
      <c r="AD543" s="5">
        <f t="shared" si="51"/>
        <v>444186500</v>
      </c>
    </row>
    <row r="544" spans="1:30" s="21" customFormat="1" ht="15.75" hidden="1">
      <c r="A544" s="74" t="s">
        <v>168</v>
      </c>
      <c r="B544" s="74"/>
      <c r="C544" s="74"/>
      <c r="D544" s="74"/>
      <c r="E544" s="74"/>
      <c r="F544" s="74"/>
      <c r="G544" s="3">
        <f>SUM(G545+G548+G552+G556+G560+G564+G567+G570+G573+G579+G583+G586+G598+G600+G610+G614+G616+G618+G620+G622+G624+G626+G628+G607+G576+G589+G592+G595)</f>
        <v>672497138.54</v>
      </c>
      <c r="H544" s="3">
        <f>SUM(H545+H548+H552+H556+H560+H564+H567+H570+H573+H579+H583+H586+H598+H600+H610+H614+H616+H618+H620+H622+H624+H626+H628+H607+H576+H589+H592+H595)</f>
        <v>754839500</v>
      </c>
      <c r="I544" s="3">
        <f>SUM(I545+I548+I552+I556+I560+I564+I567+I570+I573+I579+I583+I586+I598+I600+I610+I614+I616+I618+I620+I622+I624+I626+I628+I607+I576+I589+I592+I595)</f>
        <v>444186500</v>
      </c>
      <c r="J544" s="3">
        <f>SUM(J545+J548+J552+J556+J560+J564+J567+J570+J573+J579+J583+J586+J598+J600+J610+J614+J616+J618+J620+J622+J624+J626+J628+J607+J576+J589+J592+J595)</f>
        <v>430777500</v>
      </c>
      <c r="AB544" s="3">
        <f>SUM(AB545+AB548+AB552+AB556+AB560+AB564+AB567+AB570+AB573+AB579+AB583+AB586+AB598+AB600+AB610+AB614+AB616+AB618+AB620+AB622+AB624+AB626+AB628+AB607+AB576+AB589+AB592+AB595)</f>
        <v>0</v>
      </c>
      <c r="AC544" s="3">
        <f>SUM(AC545+AC548+AC552+AC556+AC560+AC564+AC567+AC570+AC573+AC579+AC583+AC586+AC598+AC600+AC610+AC614+AC616+AC618+AC620+AC622+AC624+AC626+AC628+AC607+AC576+AC589+AC592+AC595)</f>
        <v>0</v>
      </c>
      <c r="AD544" s="5">
        <f t="shared" si="51"/>
        <v>444186500</v>
      </c>
    </row>
    <row r="545" spans="1:30" ht="75" hidden="1">
      <c r="A545" s="73" t="s">
        <v>279</v>
      </c>
      <c r="B545" s="73"/>
      <c r="C545" s="73"/>
      <c r="D545" s="73"/>
      <c r="E545" s="14" t="s">
        <v>302</v>
      </c>
      <c r="F545" s="15" t="s">
        <v>430</v>
      </c>
      <c r="G545" s="6">
        <f>SUM(G546:G547)</f>
        <v>9859604.01</v>
      </c>
      <c r="H545" s="6">
        <f>SUM(H546:H547)</f>
        <v>0</v>
      </c>
      <c r="I545" s="6">
        <f>SUM(I546:I547)</f>
        <v>0</v>
      </c>
      <c r="J545" s="6">
        <f>SUM(J546:J547)</f>
        <v>0</v>
      </c>
      <c r="AB545" s="6">
        <f>SUM(AB546:AB547)</f>
        <v>0</v>
      </c>
      <c r="AC545" s="6">
        <f>SUM(AC546:AC547)</f>
        <v>0</v>
      </c>
      <c r="AD545" s="5">
        <f t="shared" si="51"/>
        <v>0</v>
      </c>
    </row>
    <row r="546" spans="1:30" ht="45" hidden="1">
      <c r="A546" s="35" t="s">
        <v>279</v>
      </c>
      <c r="B546" s="33">
        <v>12</v>
      </c>
      <c r="C546" s="42" t="s">
        <v>42</v>
      </c>
      <c r="D546" s="34">
        <v>3861</v>
      </c>
      <c r="E546" s="18" t="s">
        <v>487</v>
      </c>
      <c r="F546" s="19"/>
      <c r="G546" s="5">
        <v>9859604.01</v>
      </c>
      <c r="H546" s="5"/>
      <c r="I546" s="5"/>
      <c r="J546" s="5">
        <f>I546</f>
        <v>0</v>
      </c>
      <c r="AB546" s="5"/>
      <c r="AC546" s="5"/>
      <c r="AD546" s="5">
        <f t="shared" si="51"/>
        <v>0</v>
      </c>
    </row>
    <row r="547" spans="1:30" s="21" customFormat="1" ht="45" hidden="1">
      <c r="A547" s="35" t="s">
        <v>279</v>
      </c>
      <c r="B547" s="33">
        <v>51</v>
      </c>
      <c r="C547" s="42" t="s">
        <v>42</v>
      </c>
      <c r="D547" s="34">
        <v>3861</v>
      </c>
      <c r="E547" s="18" t="s">
        <v>487</v>
      </c>
      <c r="F547" s="19"/>
      <c r="G547" s="53"/>
      <c r="H547" s="5"/>
      <c r="I547" s="5"/>
      <c r="J547" s="48"/>
      <c r="AB547" s="5"/>
      <c r="AC547" s="5"/>
      <c r="AD547" s="5">
        <f t="shared" si="51"/>
        <v>0</v>
      </c>
    </row>
    <row r="548" spans="1:30" s="21" customFormat="1" ht="75" hidden="1">
      <c r="A548" s="73" t="s">
        <v>182</v>
      </c>
      <c r="B548" s="73"/>
      <c r="C548" s="73"/>
      <c r="D548" s="73"/>
      <c r="E548" s="14" t="s">
        <v>488</v>
      </c>
      <c r="F548" s="15" t="s">
        <v>428</v>
      </c>
      <c r="G548" s="6">
        <f>SUM(G549:G551)</f>
        <v>0</v>
      </c>
      <c r="H548" s="6">
        <f>SUM(H549:H551)</f>
        <v>0</v>
      </c>
      <c r="I548" s="6">
        <f>SUM(I549:I551)</f>
        <v>0</v>
      </c>
      <c r="J548" s="6">
        <f>SUM(J549:J551)</f>
        <v>0</v>
      </c>
      <c r="AB548" s="6">
        <f>SUM(AB549:AB551)</f>
        <v>0</v>
      </c>
      <c r="AC548" s="6">
        <f>SUM(AC549:AC551)</f>
        <v>0</v>
      </c>
      <c r="AD548" s="5">
        <f t="shared" si="51"/>
        <v>0</v>
      </c>
    </row>
    <row r="549" spans="1:30" s="21" customFormat="1" ht="15" hidden="1">
      <c r="A549" s="35" t="s">
        <v>182</v>
      </c>
      <c r="B549" s="33">
        <v>11</v>
      </c>
      <c r="C549" s="41" t="s">
        <v>40</v>
      </c>
      <c r="D549" s="34">
        <v>3821</v>
      </c>
      <c r="E549" s="18" t="s">
        <v>65</v>
      </c>
      <c r="F549" s="19"/>
      <c r="G549" s="5"/>
      <c r="H549" s="5"/>
      <c r="I549" s="5"/>
      <c r="J549" s="5">
        <f>I549</f>
        <v>0</v>
      </c>
      <c r="AB549" s="5"/>
      <c r="AC549" s="5"/>
      <c r="AD549" s="5">
        <f t="shared" si="51"/>
        <v>0</v>
      </c>
    </row>
    <row r="550" spans="1:30" s="21" customFormat="1" ht="15" hidden="1">
      <c r="A550" s="35" t="s">
        <v>182</v>
      </c>
      <c r="B550" s="33">
        <v>12</v>
      </c>
      <c r="C550" s="41" t="s">
        <v>40</v>
      </c>
      <c r="D550" s="34">
        <v>3821</v>
      </c>
      <c r="E550" s="18" t="s">
        <v>65</v>
      </c>
      <c r="F550" s="19"/>
      <c r="G550" s="5"/>
      <c r="H550" s="5"/>
      <c r="I550" s="5"/>
      <c r="J550" s="5">
        <f>I550</f>
        <v>0</v>
      </c>
      <c r="AB550" s="5"/>
      <c r="AC550" s="5"/>
      <c r="AD550" s="5">
        <f t="shared" si="51"/>
        <v>0</v>
      </c>
    </row>
    <row r="551" spans="1:30" s="21" customFormat="1" ht="15" hidden="1">
      <c r="A551" s="35" t="s">
        <v>182</v>
      </c>
      <c r="B551" s="33">
        <v>51</v>
      </c>
      <c r="C551" s="41" t="s">
        <v>40</v>
      </c>
      <c r="D551" s="34">
        <v>3821</v>
      </c>
      <c r="E551" s="18" t="s">
        <v>65</v>
      </c>
      <c r="F551" s="19"/>
      <c r="G551" s="53"/>
      <c r="H551" s="5"/>
      <c r="I551" s="5"/>
      <c r="J551" s="48"/>
      <c r="AB551" s="5"/>
      <c r="AC551" s="5"/>
      <c r="AD551" s="5">
        <f t="shared" si="51"/>
        <v>0</v>
      </c>
    </row>
    <row r="552" spans="1:30" s="21" customFormat="1" ht="75" hidden="1">
      <c r="A552" s="73" t="s">
        <v>360</v>
      </c>
      <c r="B552" s="73"/>
      <c r="C552" s="73"/>
      <c r="D552" s="73"/>
      <c r="E552" s="14" t="s">
        <v>489</v>
      </c>
      <c r="F552" s="15" t="s">
        <v>428</v>
      </c>
      <c r="G552" s="6">
        <f>SUM(G553:G555)</f>
        <v>0</v>
      </c>
      <c r="H552" s="6">
        <f>SUM(H553:H555)</f>
        <v>0</v>
      </c>
      <c r="I552" s="6">
        <f>SUM(I553:I555)</f>
        <v>0</v>
      </c>
      <c r="J552" s="6">
        <f>SUM(J553:J555)</f>
        <v>0</v>
      </c>
      <c r="AB552" s="6">
        <f>SUM(AB553:AB555)</f>
        <v>0</v>
      </c>
      <c r="AC552" s="6">
        <f>SUM(AC553:AC555)</f>
        <v>0</v>
      </c>
      <c r="AD552" s="5">
        <f t="shared" si="51"/>
        <v>0</v>
      </c>
    </row>
    <row r="553" spans="1:30" s="21" customFormat="1" ht="15" hidden="1">
      <c r="A553" s="35" t="s">
        <v>360</v>
      </c>
      <c r="B553" s="33">
        <v>11</v>
      </c>
      <c r="C553" s="41" t="s">
        <v>40</v>
      </c>
      <c r="D553" s="34">
        <v>3821</v>
      </c>
      <c r="E553" s="18" t="s">
        <v>65</v>
      </c>
      <c r="F553" s="19"/>
      <c r="G553" s="5"/>
      <c r="H553" s="5"/>
      <c r="I553" s="5"/>
      <c r="J553" s="5">
        <f>I553</f>
        <v>0</v>
      </c>
      <c r="AB553" s="5"/>
      <c r="AC553" s="5"/>
      <c r="AD553" s="5">
        <f t="shared" si="51"/>
        <v>0</v>
      </c>
    </row>
    <row r="554" spans="1:30" s="21" customFormat="1" ht="15" hidden="1">
      <c r="A554" s="35" t="s">
        <v>360</v>
      </c>
      <c r="B554" s="33">
        <v>12</v>
      </c>
      <c r="C554" s="41" t="s">
        <v>40</v>
      </c>
      <c r="D554" s="34">
        <v>3821</v>
      </c>
      <c r="E554" s="18" t="s">
        <v>65</v>
      </c>
      <c r="F554" s="19"/>
      <c r="G554" s="5"/>
      <c r="H554" s="5"/>
      <c r="I554" s="5"/>
      <c r="J554" s="5">
        <f>I554</f>
        <v>0</v>
      </c>
      <c r="AB554" s="5"/>
      <c r="AC554" s="5"/>
      <c r="AD554" s="5">
        <f t="shared" si="51"/>
        <v>0</v>
      </c>
    </row>
    <row r="555" spans="1:30" s="21" customFormat="1" ht="15" hidden="1">
      <c r="A555" s="35" t="s">
        <v>360</v>
      </c>
      <c r="B555" s="33">
        <v>51</v>
      </c>
      <c r="C555" s="41" t="s">
        <v>40</v>
      </c>
      <c r="D555" s="34">
        <v>3821</v>
      </c>
      <c r="E555" s="18" t="s">
        <v>65</v>
      </c>
      <c r="F555" s="19"/>
      <c r="G555" s="53"/>
      <c r="H555" s="5"/>
      <c r="I555" s="5"/>
      <c r="J555" s="48"/>
      <c r="AB555" s="5"/>
      <c r="AC555" s="5"/>
      <c r="AD555" s="5">
        <f t="shared" si="51"/>
        <v>0</v>
      </c>
    </row>
    <row r="556" spans="1:30" s="21" customFormat="1" ht="75" hidden="1">
      <c r="A556" s="73" t="s">
        <v>361</v>
      </c>
      <c r="B556" s="73"/>
      <c r="C556" s="73"/>
      <c r="D556" s="73"/>
      <c r="E556" s="14" t="s">
        <v>490</v>
      </c>
      <c r="F556" s="15" t="s">
        <v>428</v>
      </c>
      <c r="G556" s="6">
        <f>SUM(G557:G559)</f>
        <v>0</v>
      </c>
      <c r="H556" s="6">
        <f>SUM(H557:H559)</f>
        <v>0</v>
      </c>
      <c r="I556" s="6">
        <f>SUM(I557:I559)</f>
        <v>0</v>
      </c>
      <c r="J556" s="6">
        <f>SUM(J557:J559)</f>
        <v>0</v>
      </c>
      <c r="AB556" s="6">
        <f>SUM(AB557:AB559)</f>
        <v>0</v>
      </c>
      <c r="AC556" s="6">
        <f>SUM(AC557:AC559)</f>
        <v>0</v>
      </c>
      <c r="AD556" s="5">
        <f t="shared" si="51"/>
        <v>0</v>
      </c>
    </row>
    <row r="557" spans="1:30" s="21" customFormat="1" ht="15" hidden="1">
      <c r="A557" s="35" t="s">
        <v>361</v>
      </c>
      <c r="B557" s="33">
        <v>11</v>
      </c>
      <c r="C557" s="41" t="s">
        <v>40</v>
      </c>
      <c r="D557" s="34">
        <v>3821</v>
      </c>
      <c r="E557" s="18" t="s">
        <v>65</v>
      </c>
      <c r="F557" s="19"/>
      <c r="G557" s="5"/>
      <c r="H557" s="5"/>
      <c r="I557" s="5"/>
      <c r="J557" s="5">
        <f>I557</f>
        <v>0</v>
      </c>
      <c r="AB557" s="5"/>
      <c r="AC557" s="5"/>
      <c r="AD557" s="5">
        <f t="shared" si="51"/>
        <v>0</v>
      </c>
    </row>
    <row r="558" spans="1:30" s="21" customFormat="1" ht="15" hidden="1">
      <c r="A558" s="35" t="s">
        <v>361</v>
      </c>
      <c r="B558" s="33">
        <v>12</v>
      </c>
      <c r="C558" s="41" t="s">
        <v>40</v>
      </c>
      <c r="D558" s="34">
        <v>3821</v>
      </c>
      <c r="E558" s="18" t="s">
        <v>65</v>
      </c>
      <c r="F558" s="19"/>
      <c r="G558" s="5"/>
      <c r="H558" s="5"/>
      <c r="I558" s="5"/>
      <c r="J558" s="5">
        <f>I558</f>
        <v>0</v>
      </c>
      <c r="AB558" s="5"/>
      <c r="AC558" s="5"/>
      <c r="AD558" s="5">
        <f t="shared" si="51"/>
        <v>0</v>
      </c>
    </row>
    <row r="559" spans="1:30" s="21" customFormat="1" ht="15" hidden="1">
      <c r="A559" s="35" t="s">
        <v>361</v>
      </c>
      <c r="B559" s="33">
        <v>51</v>
      </c>
      <c r="C559" s="41" t="s">
        <v>40</v>
      </c>
      <c r="D559" s="34">
        <v>3821</v>
      </c>
      <c r="E559" s="18" t="s">
        <v>65</v>
      </c>
      <c r="F559" s="19"/>
      <c r="G559" s="53"/>
      <c r="H559" s="5"/>
      <c r="I559" s="5"/>
      <c r="J559" s="48"/>
      <c r="AB559" s="5"/>
      <c r="AC559" s="5"/>
      <c r="AD559" s="5">
        <f t="shared" si="51"/>
        <v>0</v>
      </c>
    </row>
    <row r="560" spans="1:30" s="21" customFormat="1" ht="75" hidden="1">
      <c r="A560" s="73" t="s">
        <v>362</v>
      </c>
      <c r="B560" s="73"/>
      <c r="C560" s="73"/>
      <c r="D560" s="73"/>
      <c r="E560" s="14" t="s">
        <v>491</v>
      </c>
      <c r="F560" s="15" t="s">
        <v>428</v>
      </c>
      <c r="G560" s="6">
        <f>SUM(G561:G563)</f>
        <v>0</v>
      </c>
      <c r="H560" s="6">
        <f>SUM(H561:H563)</f>
        <v>0</v>
      </c>
      <c r="I560" s="6">
        <f>SUM(I561:I563)</f>
        <v>0</v>
      </c>
      <c r="J560" s="6">
        <f>SUM(J561:J563)</f>
        <v>0</v>
      </c>
      <c r="AB560" s="6">
        <f>SUM(AB561:AB563)</f>
        <v>0</v>
      </c>
      <c r="AC560" s="6">
        <f>SUM(AC561:AC563)</f>
        <v>0</v>
      </c>
      <c r="AD560" s="5">
        <f t="shared" si="51"/>
        <v>0</v>
      </c>
    </row>
    <row r="561" spans="1:30" s="21" customFormat="1" ht="15" hidden="1">
      <c r="A561" s="35" t="s">
        <v>362</v>
      </c>
      <c r="B561" s="33">
        <v>11</v>
      </c>
      <c r="C561" s="41" t="s">
        <v>40</v>
      </c>
      <c r="D561" s="34">
        <v>3821</v>
      </c>
      <c r="E561" s="18" t="s">
        <v>65</v>
      </c>
      <c r="F561" s="19"/>
      <c r="G561" s="5"/>
      <c r="H561" s="5"/>
      <c r="I561" s="5"/>
      <c r="J561" s="5">
        <f>I561</f>
        <v>0</v>
      </c>
      <c r="AB561" s="5"/>
      <c r="AC561" s="5"/>
      <c r="AD561" s="5">
        <f t="shared" si="51"/>
        <v>0</v>
      </c>
    </row>
    <row r="562" spans="1:30" s="21" customFormat="1" ht="15" hidden="1">
      <c r="A562" s="35" t="s">
        <v>362</v>
      </c>
      <c r="B562" s="33">
        <v>12</v>
      </c>
      <c r="C562" s="41" t="s">
        <v>40</v>
      </c>
      <c r="D562" s="34">
        <v>3821</v>
      </c>
      <c r="E562" s="18" t="s">
        <v>65</v>
      </c>
      <c r="F562" s="19"/>
      <c r="G562" s="5"/>
      <c r="H562" s="5"/>
      <c r="I562" s="5"/>
      <c r="J562" s="5">
        <f>I562</f>
        <v>0</v>
      </c>
      <c r="AB562" s="5"/>
      <c r="AC562" s="5"/>
      <c r="AD562" s="5">
        <f t="shared" si="51"/>
        <v>0</v>
      </c>
    </row>
    <row r="563" spans="1:30" s="21" customFormat="1" ht="15" hidden="1">
      <c r="A563" s="35" t="s">
        <v>362</v>
      </c>
      <c r="B563" s="33">
        <v>51</v>
      </c>
      <c r="C563" s="41" t="s">
        <v>40</v>
      </c>
      <c r="D563" s="34">
        <v>3821</v>
      </c>
      <c r="E563" s="18" t="s">
        <v>65</v>
      </c>
      <c r="F563" s="19"/>
      <c r="G563" s="53"/>
      <c r="H563" s="5"/>
      <c r="I563" s="5"/>
      <c r="J563" s="48"/>
      <c r="AB563" s="5"/>
      <c r="AC563" s="5"/>
      <c r="AD563" s="5">
        <f t="shared" si="51"/>
        <v>0</v>
      </c>
    </row>
    <row r="564" spans="1:30" s="22" customFormat="1" ht="75" hidden="1">
      <c r="A564" s="73" t="s">
        <v>186</v>
      </c>
      <c r="B564" s="73"/>
      <c r="C564" s="73"/>
      <c r="D564" s="73"/>
      <c r="E564" s="14" t="s">
        <v>492</v>
      </c>
      <c r="F564" s="15" t="s">
        <v>430</v>
      </c>
      <c r="G564" s="6">
        <f>SUM(G565:G566)</f>
        <v>0</v>
      </c>
      <c r="H564" s="6">
        <f>SUM(H565:H566)</f>
        <v>2516000</v>
      </c>
      <c r="I564" s="6">
        <f>SUM(I565:I566)</f>
        <v>2530000</v>
      </c>
      <c r="J564" s="6">
        <f>SUM(J565:J566)</f>
        <v>380000</v>
      </c>
      <c r="AB564" s="6">
        <f>SUM(AB565:AB566)</f>
        <v>0</v>
      </c>
      <c r="AC564" s="6">
        <f>SUM(AC565:AC566)</f>
        <v>0</v>
      </c>
      <c r="AD564" s="5">
        <f t="shared" si="51"/>
        <v>2530000</v>
      </c>
    </row>
    <row r="565" spans="1:30" s="21" customFormat="1" ht="45" hidden="1">
      <c r="A565" s="35" t="s">
        <v>186</v>
      </c>
      <c r="B565" s="33">
        <v>12</v>
      </c>
      <c r="C565" s="42" t="s">
        <v>42</v>
      </c>
      <c r="D565" s="34">
        <v>3861</v>
      </c>
      <c r="E565" s="18" t="s">
        <v>487</v>
      </c>
      <c r="F565" s="19"/>
      <c r="G565" s="5"/>
      <c r="H565" s="5">
        <v>377400</v>
      </c>
      <c r="I565" s="5">
        <v>380000</v>
      </c>
      <c r="J565" s="5">
        <f>I565</f>
        <v>380000</v>
      </c>
      <c r="AB565" s="5"/>
      <c r="AC565" s="5"/>
      <c r="AD565" s="5">
        <f t="shared" si="51"/>
        <v>380000</v>
      </c>
    </row>
    <row r="566" spans="1:30" s="21" customFormat="1" ht="45" hidden="1">
      <c r="A566" s="35" t="s">
        <v>186</v>
      </c>
      <c r="B566" s="33">
        <v>51</v>
      </c>
      <c r="C566" s="42" t="s">
        <v>42</v>
      </c>
      <c r="D566" s="34">
        <v>3861</v>
      </c>
      <c r="E566" s="18" t="s">
        <v>487</v>
      </c>
      <c r="F566" s="19"/>
      <c r="G566" s="53"/>
      <c r="H566" s="5">
        <v>2138600</v>
      </c>
      <c r="I566" s="5">
        <v>2150000</v>
      </c>
      <c r="J566" s="48"/>
      <c r="AB566" s="5"/>
      <c r="AC566" s="5"/>
      <c r="AD566" s="5">
        <f t="shared" si="51"/>
        <v>2150000</v>
      </c>
    </row>
    <row r="567" spans="1:30" s="22" customFormat="1" ht="75" hidden="1">
      <c r="A567" s="73" t="s">
        <v>363</v>
      </c>
      <c r="B567" s="75"/>
      <c r="C567" s="75"/>
      <c r="D567" s="75"/>
      <c r="E567" s="14" t="s">
        <v>493</v>
      </c>
      <c r="F567" s="15" t="s">
        <v>430</v>
      </c>
      <c r="G567" s="6">
        <f>SUM(G568:G569)</f>
        <v>0</v>
      </c>
      <c r="H567" s="6">
        <f>SUM(H568:H569)</f>
        <v>0</v>
      </c>
      <c r="I567" s="6">
        <f>SUM(I568:I569)</f>
        <v>0</v>
      </c>
      <c r="J567" s="6">
        <f>SUM(J568:J569)</f>
        <v>0</v>
      </c>
      <c r="AB567" s="6">
        <f>SUM(AB568:AB569)</f>
        <v>0</v>
      </c>
      <c r="AC567" s="6">
        <f>SUM(AC568:AC569)</f>
        <v>0</v>
      </c>
      <c r="AD567" s="5">
        <f t="shared" si="51"/>
        <v>0</v>
      </c>
    </row>
    <row r="568" spans="1:30" s="21" customFormat="1" ht="45" hidden="1">
      <c r="A568" s="35" t="s">
        <v>363</v>
      </c>
      <c r="B568" s="33">
        <v>12</v>
      </c>
      <c r="C568" s="42" t="s">
        <v>42</v>
      </c>
      <c r="D568" s="34">
        <v>3861</v>
      </c>
      <c r="E568" s="18" t="s">
        <v>487</v>
      </c>
      <c r="F568" s="19"/>
      <c r="G568" s="5"/>
      <c r="H568" s="5"/>
      <c r="I568" s="5"/>
      <c r="J568" s="5">
        <f>I568</f>
        <v>0</v>
      </c>
      <c r="AB568" s="5"/>
      <c r="AC568" s="5"/>
      <c r="AD568" s="5">
        <f t="shared" si="51"/>
        <v>0</v>
      </c>
    </row>
    <row r="569" spans="1:30" s="21" customFormat="1" ht="45" hidden="1">
      <c r="A569" s="35" t="s">
        <v>363</v>
      </c>
      <c r="B569" s="33">
        <v>51</v>
      </c>
      <c r="C569" s="42" t="s">
        <v>42</v>
      </c>
      <c r="D569" s="34">
        <v>3861</v>
      </c>
      <c r="E569" s="18" t="s">
        <v>487</v>
      </c>
      <c r="F569" s="19"/>
      <c r="G569" s="53"/>
      <c r="H569" s="5"/>
      <c r="I569" s="5"/>
      <c r="J569" s="48"/>
      <c r="AB569" s="5"/>
      <c r="AC569" s="5"/>
      <c r="AD569" s="5">
        <f t="shared" si="51"/>
        <v>0</v>
      </c>
    </row>
    <row r="570" spans="1:30" s="22" customFormat="1" ht="75" hidden="1">
      <c r="A570" s="73" t="s">
        <v>185</v>
      </c>
      <c r="B570" s="73"/>
      <c r="C570" s="73"/>
      <c r="D570" s="73"/>
      <c r="E570" s="14" t="s">
        <v>494</v>
      </c>
      <c r="F570" s="15" t="s">
        <v>430</v>
      </c>
      <c r="G570" s="6">
        <f>SUM(G571:G572)</f>
        <v>0</v>
      </c>
      <c r="H570" s="6">
        <f>SUM(H571:H572)</f>
        <v>10656000</v>
      </c>
      <c r="I570" s="6">
        <f>SUM(I571:I572)</f>
        <v>7600000</v>
      </c>
      <c r="J570" s="6">
        <f>SUM(J571:J572)</f>
        <v>1600000</v>
      </c>
      <c r="AB570" s="6">
        <f>SUM(AB571:AB572)</f>
        <v>0</v>
      </c>
      <c r="AC570" s="6">
        <f>SUM(AC571:AC572)</f>
        <v>0</v>
      </c>
      <c r="AD570" s="5">
        <f t="shared" si="51"/>
        <v>7600000</v>
      </c>
    </row>
    <row r="571" spans="1:30" s="21" customFormat="1" ht="45" hidden="1">
      <c r="A571" s="35" t="s">
        <v>185</v>
      </c>
      <c r="B571" s="33">
        <v>12</v>
      </c>
      <c r="C571" s="42" t="s">
        <v>42</v>
      </c>
      <c r="D571" s="34">
        <v>3861</v>
      </c>
      <c r="E571" s="18" t="s">
        <v>487</v>
      </c>
      <c r="F571" s="19"/>
      <c r="G571" s="5"/>
      <c r="H571" s="5">
        <v>1598400</v>
      </c>
      <c r="I571" s="5">
        <v>1600000</v>
      </c>
      <c r="J571" s="5">
        <f>I571</f>
        <v>1600000</v>
      </c>
      <c r="AB571" s="5"/>
      <c r="AC571" s="5"/>
      <c r="AD571" s="5">
        <f t="shared" si="51"/>
        <v>1600000</v>
      </c>
    </row>
    <row r="572" spans="1:30" s="21" customFormat="1" ht="45" hidden="1">
      <c r="A572" s="35" t="s">
        <v>185</v>
      </c>
      <c r="B572" s="33">
        <v>51</v>
      </c>
      <c r="C572" s="42" t="s">
        <v>42</v>
      </c>
      <c r="D572" s="34">
        <v>3861</v>
      </c>
      <c r="E572" s="18" t="s">
        <v>487</v>
      </c>
      <c r="F572" s="19"/>
      <c r="G572" s="53"/>
      <c r="H572" s="5">
        <v>9057600</v>
      </c>
      <c r="I572" s="5">
        <v>6000000</v>
      </c>
      <c r="J572" s="48"/>
      <c r="AB572" s="5"/>
      <c r="AC572" s="5"/>
      <c r="AD572" s="5">
        <f t="shared" si="51"/>
        <v>6000000</v>
      </c>
    </row>
    <row r="573" spans="1:30" s="22" customFormat="1" ht="75" hidden="1">
      <c r="A573" s="73" t="s">
        <v>282</v>
      </c>
      <c r="B573" s="73"/>
      <c r="C573" s="73"/>
      <c r="D573" s="73"/>
      <c r="E573" s="14" t="s">
        <v>301</v>
      </c>
      <c r="F573" s="15" t="s">
        <v>430</v>
      </c>
      <c r="G573" s="6">
        <f>SUM(G574:G575)</f>
        <v>0</v>
      </c>
      <c r="H573" s="6">
        <f>SUM(H574:H575)</f>
        <v>0</v>
      </c>
      <c r="I573" s="6">
        <f>SUM(I574:I575)</f>
        <v>0</v>
      </c>
      <c r="J573" s="6">
        <f>SUM(J574:J575)</f>
        <v>0</v>
      </c>
      <c r="AB573" s="6">
        <f>SUM(AB574:AB575)</f>
        <v>0</v>
      </c>
      <c r="AC573" s="6">
        <f>SUM(AC574:AC575)</f>
        <v>0</v>
      </c>
      <c r="AD573" s="5">
        <f t="shared" si="51"/>
        <v>0</v>
      </c>
    </row>
    <row r="574" spans="1:30" s="21" customFormat="1" ht="45" hidden="1">
      <c r="A574" s="35" t="s">
        <v>282</v>
      </c>
      <c r="B574" s="33">
        <v>12</v>
      </c>
      <c r="C574" s="42" t="s">
        <v>42</v>
      </c>
      <c r="D574" s="34">
        <v>3861</v>
      </c>
      <c r="E574" s="18" t="s">
        <v>487</v>
      </c>
      <c r="F574" s="19"/>
      <c r="G574" s="5"/>
      <c r="H574" s="5"/>
      <c r="I574" s="5"/>
      <c r="J574" s="5">
        <f>I574</f>
        <v>0</v>
      </c>
      <c r="AB574" s="5"/>
      <c r="AC574" s="5"/>
      <c r="AD574" s="5">
        <f t="shared" si="51"/>
        <v>0</v>
      </c>
    </row>
    <row r="575" spans="1:30" s="21" customFormat="1" ht="45" hidden="1">
      <c r="A575" s="35" t="s">
        <v>282</v>
      </c>
      <c r="B575" s="33">
        <v>51</v>
      </c>
      <c r="C575" s="42" t="s">
        <v>42</v>
      </c>
      <c r="D575" s="34">
        <v>3861</v>
      </c>
      <c r="E575" s="18" t="s">
        <v>487</v>
      </c>
      <c r="F575" s="19"/>
      <c r="G575" s="53"/>
      <c r="H575" s="5"/>
      <c r="I575" s="5"/>
      <c r="J575" s="48"/>
      <c r="AB575" s="5"/>
      <c r="AC575" s="5"/>
      <c r="AD575" s="5">
        <f t="shared" si="51"/>
        <v>0</v>
      </c>
    </row>
    <row r="576" spans="1:30" s="22" customFormat="1" ht="78.75" hidden="1">
      <c r="A576" s="73" t="s">
        <v>387</v>
      </c>
      <c r="B576" s="75"/>
      <c r="C576" s="75"/>
      <c r="D576" s="75"/>
      <c r="E576" s="14" t="s">
        <v>514</v>
      </c>
      <c r="F576" s="15" t="s">
        <v>430</v>
      </c>
      <c r="G576" s="6">
        <f>SUM(G577:G578)</f>
        <v>0</v>
      </c>
      <c r="H576" s="6">
        <f>SUM(H577:H578)</f>
        <v>0</v>
      </c>
      <c r="I576" s="6">
        <f>SUM(I577:I578)</f>
        <v>0</v>
      </c>
      <c r="J576" s="6">
        <f>SUM(J577:J578)</f>
        <v>0</v>
      </c>
      <c r="AB576" s="6">
        <f>SUM(AB577:AB578)</f>
        <v>0</v>
      </c>
      <c r="AC576" s="6">
        <f>SUM(AC577:AC578)</f>
        <v>0</v>
      </c>
      <c r="AD576" s="5">
        <f t="shared" si="51"/>
        <v>0</v>
      </c>
    </row>
    <row r="577" spans="1:30" s="21" customFormat="1" ht="45" hidden="1">
      <c r="A577" s="35" t="s">
        <v>387</v>
      </c>
      <c r="B577" s="33">
        <v>12</v>
      </c>
      <c r="C577" s="42" t="s">
        <v>42</v>
      </c>
      <c r="D577" s="34">
        <v>3861</v>
      </c>
      <c r="E577" s="18" t="s">
        <v>487</v>
      </c>
      <c r="F577" s="19"/>
      <c r="G577" s="5"/>
      <c r="H577" s="5"/>
      <c r="I577" s="5"/>
      <c r="J577" s="5">
        <f>I577</f>
        <v>0</v>
      </c>
      <c r="AB577" s="5"/>
      <c r="AC577" s="5"/>
      <c r="AD577" s="5">
        <f t="shared" si="51"/>
        <v>0</v>
      </c>
    </row>
    <row r="578" spans="1:30" s="21" customFormat="1" ht="45" hidden="1">
      <c r="A578" s="35" t="s">
        <v>387</v>
      </c>
      <c r="B578" s="33">
        <v>51</v>
      </c>
      <c r="C578" s="42" t="s">
        <v>42</v>
      </c>
      <c r="D578" s="34">
        <v>3861</v>
      </c>
      <c r="E578" s="18" t="s">
        <v>487</v>
      </c>
      <c r="F578" s="19"/>
      <c r="G578" s="53"/>
      <c r="H578" s="5"/>
      <c r="I578" s="5"/>
      <c r="J578" s="48"/>
      <c r="AB578" s="5"/>
      <c r="AC578" s="5"/>
      <c r="AD578" s="5">
        <f t="shared" si="51"/>
        <v>0</v>
      </c>
    </row>
    <row r="579" spans="1:30" ht="75" hidden="1">
      <c r="A579" s="73" t="s">
        <v>248</v>
      </c>
      <c r="B579" s="73"/>
      <c r="C579" s="73"/>
      <c r="D579" s="73"/>
      <c r="E579" s="14" t="s">
        <v>495</v>
      </c>
      <c r="F579" s="15" t="s">
        <v>428</v>
      </c>
      <c r="G579" s="6">
        <f>SUM(G580:G582)</f>
        <v>0</v>
      </c>
      <c r="H579" s="6">
        <f>SUM(H580:H582)</f>
        <v>0</v>
      </c>
      <c r="I579" s="6">
        <f>SUM(I580:I582)</f>
        <v>0</v>
      </c>
      <c r="J579" s="6">
        <f>SUM(J580:J582)</f>
        <v>0</v>
      </c>
      <c r="AB579" s="6">
        <f>SUM(AB580:AB582)</f>
        <v>0</v>
      </c>
      <c r="AC579" s="6">
        <f>SUM(AC580:AC582)</f>
        <v>0</v>
      </c>
      <c r="AD579" s="5">
        <f t="shared" si="51"/>
        <v>0</v>
      </c>
    </row>
    <row r="580" spans="1:30" ht="45" hidden="1">
      <c r="A580" s="35" t="s">
        <v>248</v>
      </c>
      <c r="B580" s="33">
        <v>11</v>
      </c>
      <c r="C580" s="42" t="s">
        <v>40</v>
      </c>
      <c r="D580" s="34">
        <v>3861</v>
      </c>
      <c r="E580" s="18" t="s">
        <v>487</v>
      </c>
      <c r="F580" s="19"/>
      <c r="G580" s="9"/>
      <c r="H580" s="9"/>
      <c r="I580" s="9"/>
      <c r="J580" s="9">
        <f>I580</f>
        <v>0</v>
      </c>
      <c r="AB580" s="9"/>
      <c r="AC580" s="9"/>
      <c r="AD580" s="5">
        <f t="shared" si="51"/>
        <v>0</v>
      </c>
    </row>
    <row r="581" spans="1:30" ht="45" hidden="1">
      <c r="A581" s="35" t="s">
        <v>248</v>
      </c>
      <c r="B581" s="33">
        <v>12</v>
      </c>
      <c r="C581" s="42" t="s">
        <v>40</v>
      </c>
      <c r="D581" s="34">
        <v>3861</v>
      </c>
      <c r="E581" s="18" t="s">
        <v>487</v>
      </c>
      <c r="F581" s="19"/>
      <c r="G581" s="9"/>
      <c r="H581" s="9"/>
      <c r="I581" s="9"/>
      <c r="J581" s="9">
        <f>I581</f>
        <v>0</v>
      </c>
      <c r="AB581" s="9"/>
      <c r="AC581" s="9"/>
      <c r="AD581" s="5">
        <f t="shared" si="51"/>
        <v>0</v>
      </c>
    </row>
    <row r="582" spans="1:30" ht="45" hidden="1">
      <c r="A582" s="35" t="s">
        <v>248</v>
      </c>
      <c r="B582" s="33">
        <v>51</v>
      </c>
      <c r="C582" s="42" t="s">
        <v>40</v>
      </c>
      <c r="D582" s="34">
        <v>3861</v>
      </c>
      <c r="E582" s="18" t="s">
        <v>487</v>
      </c>
      <c r="F582" s="19"/>
      <c r="G582" s="53"/>
      <c r="H582" s="9"/>
      <c r="I582" s="9"/>
      <c r="J582" s="48"/>
      <c r="AB582" s="9"/>
      <c r="AC582" s="9"/>
      <c r="AD582" s="5">
        <f t="shared" si="51"/>
        <v>0</v>
      </c>
    </row>
    <row r="583" spans="1:30" s="16" customFormat="1" ht="60" hidden="1">
      <c r="A583" s="73" t="s">
        <v>364</v>
      </c>
      <c r="B583" s="75"/>
      <c r="C583" s="75"/>
      <c r="D583" s="75"/>
      <c r="E583" s="14" t="s">
        <v>496</v>
      </c>
      <c r="F583" s="15" t="s">
        <v>432</v>
      </c>
      <c r="G583" s="10">
        <f>SUM(G584:G585)</f>
        <v>0</v>
      </c>
      <c r="H583" s="10">
        <f>SUM(H584:H585)</f>
        <v>0</v>
      </c>
      <c r="I583" s="10">
        <f>SUM(I584:I585)</f>
        <v>0</v>
      </c>
      <c r="J583" s="10">
        <f>SUM(J584:J585)</f>
        <v>0</v>
      </c>
      <c r="AB583" s="10">
        <f>SUM(AB584:AB585)</f>
        <v>0</v>
      </c>
      <c r="AC583" s="10">
        <f>SUM(AC584:AC585)</f>
        <v>0</v>
      </c>
      <c r="AD583" s="5">
        <f t="shared" si="51"/>
        <v>0</v>
      </c>
    </row>
    <row r="584" spans="1:30" ht="45" hidden="1">
      <c r="A584" s="35" t="s">
        <v>364</v>
      </c>
      <c r="B584" s="33">
        <v>12</v>
      </c>
      <c r="C584" s="42" t="s">
        <v>44</v>
      </c>
      <c r="D584" s="34">
        <v>3861</v>
      </c>
      <c r="E584" s="18" t="s">
        <v>487</v>
      </c>
      <c r="F584" s="19"/>
      <c r="G584" s="9"/>
      <c r="H584" s="9"/>
      <c r="I584" s="9"/>
      <c r="J584" s="9">
        <f>I584</f>
        <v>0</v>
      </c>
      <c r="AB584" s="9"/>
      <c r="AC584" s="9"/>
      <c r="AD584" s="5">
        <f t="shared" si="51"/>
        <v>0</v>
      </c>
    </row>
    <row r="585" spans="1:30" ht="45" hidden="1">
      <c r="A585" s="35" t="s">
        <v>364</v>
      </c>
      <c r="B585" s="33">
        <v>51</v>
      </c>
      <c r="C585" s="42" t="s">
        <v>44</v>
      </c>
      <c r="D585" s="34">
        <v>3861</v>
      </c>
      <c r="E585" s="18" t="s">
        <v>487</v>
      </c>
      <c r="F585" s="19"/>
      <c r="G585" s="53"/>
      <c r="H585" s="9"/>
      <c r="I585" s="9"/>
      <c r="J585" s="48"/>
      <c r="AB585" s="9"/>
      <c r="AC585" s="9"/>
      <c r="AD585" s="5">
        <f t="shared" si="51"/>
        <v>0</v>
      </c>
    </row>
    <row r="586" spans="1:30" s="16" customFormat="1" ht="63" hidden="1">
      <c r="A586" s="73" t="s">
        <v>365</v>
      </c>
      <c r="B586" s="75"/>
      <c r="C586" s="75"/>
      <c r="D586" s="75"/>
      <c r="E586" s="14" t="s">
        <v>497</v>
      </c>
      <c r="F586" s="15" t="s">
        <v>432</v>
      </c>
      <c r="G586" s="10">
        <f>SUM(G587:G588)</f>
        <v>0</v>
      </c>
      <c r="H586" s="10">
        <f>SUM(H587:H588)</f>
        <v>0</v>
      </c>
      <c r="I586" s="10">
        <f>SUM(I587:I588)</f>
        <v>0</v>
      </c>
      <c r="J586" s="10">
        <f>SUM(J587:J588)</f>
        <v>0</v>
      </c>
      <c r="AB586" s="10">
        <f>SUM(AB587:AB588)</f>
        <v>0</v>
      </c>
      <c r="AC586" s="10">
        <f>SUM(AC587:AC588)</f>
        <v>0</v>
      </c>
      <c r="AD586" s="5">
        <f t="shared" si="51"/>
        <v>0</v>
      </c>
    </row>
    <row r="587" spans="1:30" ht="45" hidden="1">
      <c r="A587" s="35" t="s">
        <v>365</v>
      </c>
      <c r="B587" s="33">
        <v>12</v>
      </c>
      <c r="C587" s="42" t="s">
        <v>44</v>
      </c>
      <c r="D587" s="34">
        <v>3861</v>
      </c>
      <c r="E587" s="18" t="s">
        <v>487</v>
      </c>
      <c r="F587" s="19"/>
      <c r="G587" s="9"/>
      <c r="H587" s="9"/>
      <c r="I587" s="9"/>
      <c r="J587" s="9">
        <f>I587</f>
        <v>0</v>
      </c>
      <c r="AB587" s="9"/>
      <c r="AC587" s="9"/>
      <c r="AD587" s="5">
        <f t="shared" si="51"/>
        <v>0</v>
      </c>
    </row>
    <row r="588" spans="1:30" ht="45" hidden="1">
      <c r="A588" s="35" t="s">
        <v>365</v>
      </c>
      <c r="B588" s="33">
        <v>51</v>
      </c>
      <c r="C588" s="42" t="s">
        <v>44</v>
      </c>
      <c r="D588" s="34">
        <v>3861</v>
      </c>
      <c r="E588" s="18" t="s">
        <v>487</v>
      </c>
      <c r="F588" s="19"/>
      <c r="G588" s="53"/>
      <c r="H588" s="9"/>
      <c r="I588" s="9"/>
      <c r="J588" s="48"/>
      <c r="AB588" s="9"/>
      <c r="AC588" s="9"/>
      <c r="AD588" s="5">
        <f t="shared" si="51"/>
        <v>0</v>
      </c>
    </row>
    <row r="589" spans="1:30" s="16" customFormat="1" ht="75" hidden="1">
      <c r="A589" s="73" t="s">
        <v>475</v>
      </c>
      <c r="B589" s="75"/>
      <c r="C589" s="75"/>
      <c r="D589" s="75"/>
      <c r="E589" s="14" t="s">
        <v>458</v>
      </c>
      <c r="F589" s="15" t="s">
        <v>430</v>
      </c>
      <c r="G589" s="10">
        <f>SUM(G590:G591)</f>
        <v>0</v>
      </c>
      <c r="H589" s="10">
        <f>SUM(H590:H591)</f>
        <v>0</v>
      </c>
      <c r="I589" s="10">
        <f>SUM(I590:I591)</f>
        <v>0</v>
      </c>
      <c r="J589" s="10">
        <f>SUM(J590:J591)</f>
        <v>0</v>
      </c>
      <c r="AB589" s="10">
        <f>SUM(AB590:AB591)</f>
        <v>0</v>
      </c>
      <c r="AC589" s="10">
        <f>SUM(AC590:AC591)</f>
        <v>0</v>
      </c>
      <c r="AD589" s="5">
        <f t="shared" si="51"/>
        <v>0</v>
      </c>
    </row>
    <row r="590" spans="1:30" ht="45" hidden="1">
      <c r="A590" s="35" t="s">
        <v>475</v>
      </c>
      <c r="B590" s="33">
        <v>12</v>
      </c>
      <c r="C590" s="42" t="s">
        <v>42</v>
      </c>
      <c r="D590" s="34">
        <v>3861</v>
      </c>
      <c r="E590" s="18" t="s">
        <v>487</v>
      </c>
      <c r="F590" s="19"/>
      <c r="G590" s="9"/>
      <c r="H590" s="9"/>
      <c r="I590" s="9"/>
      <c r="J590" s="9">
        <f>I590</f>
        <v>0</v>
      </c>
      <c r="AB590" s="9"/>
      <c r="AC590" s="9"/>
      <c r="AD590" s="5">
        <f t="shared" si="51"/>
        <v>0</v>
      </c>
    </row>
    <row r="591" spans="1:30" ht="45" hidden="1">
      <c r="A591" s="35" t="s">
        <v>475</v>
      </c>
      <c r="B591" s="33">
        <v>51</v>
      </c>
      <c r="C591" s="42" t="s">
        <v>42</v>
      </c>
      <c r="D591" s="34">
        <v>3861</v>
      </c>
      <c r="E591" s="18" t="s">
        <v>487</v>
      </c>
      <c r="F591" s="19"/>
      <c r="G591" s="53"/>
      <c r="H591" s="9"/>
      <c r="I591" s="9"/>
      <c r="J591" s="48"/>
      <c r="AB591" s="9"/>
      <c r="AC591" s="9"/>
      <c r="AD591" s="5">
        <f t="shared" si="51"/>
        <v>0</v>
      </c>
    </row>
    <row r="592" spans="1:30" s="16" customFormat="1" ht="75" hidden="1">
      <c r="A592" s="73" t="s">
        <v>474</v>
      </c>
      <c r="B592" s="75"/>
      <c r="C592" s="75"/>
      <c r="D592" s="75"/>
      <c r="E592" s="14" t="s">
        <v>434</v>
      </c>
      <c r="F592" s="15" t="s">
        <v>430</v>
      </c>
      <c r="G592" s="10">
        <f>SUM(G593:G594)</f>
        <v>0</v>
      </c>
      <c r="H592" s="10">
        <f>SUM(H593:H594)</f>
        <v>0</v>
      </c>
      <c r="I592" s="10">
        <f>SUM(I593:I594)</f>
        <v>0</v>
      </c>
      <c r="J592" s="10">
        <f>SUM(J593:J594)</f>
        <v>0</v>
      </c>
      <c r="AB592" s="10">
        <f>SUM(AB593:AB594)</f>
        <v>0</v>
      </c>
      <c r="AC592" s="10">
        <f>SUM(AC593:AC594)</f>
        <v>0</v>
      </c>
      <c r="AD592" s="5">
        <f t="shared" si="51"/>
        <v>0</v>
      </c>
    </row>
    <row r="593" spans="1:30" ht="45" hidden="1">
      <c r="A593" s="35" t="s">
        <v>474</v>
      </c>
      <c r="B593" s="33">
        <v>12</v>
      </c>
      <c r="C593" s="42" t="s">
        <v>42</v>
      </c>
      <c r="D593" s="34">
        <v>3861</v>
      </c>
      <c r="E593" s="18" t="s">
        <v>487</v>
      </c>
      <c r="F593" s="19"/>
      <c r="G593" s="9"/>
      <c r="H593" s="9"/>
      <c r="I593" s="9"/>
      <c r="J593" s="9">
        <f>I593</f>
        <v>0</v>
      </c>
      <c r="AB593" s="9"/>
      <c r="AC593" s="9"/>
      <c r="AD593" s="5">
        <f t="shared" si="51"/>
        <v>0</v>
      </c>
    </row>
    <row r="594" spans="1:30" ht="45" hidden="1">
      <c r="A594" s="35" t="s">
        <v>474</v>
      </c>
      <c r="B594" s="33">
        <v>51</v>
      </c>
      <c r="C594" s="42" t="s">
        <v>42</v>
      </c>
      <c r="D594" s="34">
        <v>3861</v>
      </c>
      <c r="E594" s="18" t="s">
        <v>487</v>
      </c>
      <c r="F594" s="19"/>
      <c r="G594" s="53"/>
      <c r="H594" s="9"/>
      <c r="I594" s="9"/>
      <c r="J594" s="48"/>
      <c r="AB594" s="9"/>
      <c r="AC594" s="9"/>
      <c r="AD594" s="5">
        <f t="shared" si="51"/>
        <v>0</v>
      </c>
    </row>
    <row r="595" spans="1:30" s="16" customFormat="1" ht="75" hidden="1">
      <c r="A595" s="73" t="s">
        <v>473</v>
      </c>
      <c r="B595" s="75"/>
      <c r="C595" s="75"/>
      <c r="D595" s="75"/>
      <c r="E595" s="14" t="s">
        <v>435</v>
      </c>
      <c r="F595" s="15" t="s">
        <v>430</v>
      </c>
      <c r="G595" s="10">
        <f>SUM(G596:G597)</f>
        <v>0</v>
      </c>
      <c r="H595" s="10">
        <f>SUM(H596:H597)</f>
        <v>51060000</v>
      </c>
      <c r="I595" s="10">
        <f>SUM(I596:I597)</f>
        <v>12919000</v>
      </c>
      <c r="J595" s="10">
        <f>SUM(J596:J597)</f>
        <v>7660000</v>
      </c>
      <c r="AB595" s="10">
        <f>SUM(AB596:AB597)</f>
        <v>0</v>
      </c>
      <c r="AC595" s="10">
        <f>SUM(AC596:AC597)</f>
        <v>0</v>
      </c>
      <c r="AD595" s="5">
        <f t="shared" si="51"/>
        <v>12919000</v>
      </c>
    </row>
    <row r="596" spans="1:30" ht="45" hidden="1">
      <c r="A596" s="35" t="s">
        <v>473</v>
      </c>
      <c r="B596" s="33">
        <v>12</v>
      </c>
      <c r="C596" s="42" t="s">
        <v>42</v>
      </c>
      <c r="D596" s="34">
        <v>3861</v>
      </c>
      <c r="E596" s="18" t="s">
        <v>487</v>
      </c>
      <c r="F596" s="19"/>
      <c r="G596" s="9"/>
      <c r="H596" s="9">
        <v>7659000</v>
      </c>
      <c r="I596" s="9">
        <v>7660000</v>
      </c>
      <c r="J596" s="9">
        <f>I596</f>
        <v>7660000</v>
      </c>
      <c r="AB596" s="9"/>
      <c r="AC596" s="9"/>
      <c r="AD596" s="5">
        <f t="shared" si="51"/>
        <v>7660000</v>
      </c>
    </row>
    <row r="597" spans="1:30" ht="45" hidden="1">
      <c r="A597" s="35" t="s">
        <v>473</v>
      </c>
      <c r="B597" s="33">
        <v>51</v>
      </c>
      <c r="C597" s="42" t="s">
        <v>42</v>
      </c>
      <c r="D597" s="34">
        <v>3861</v>
      </c>
      <c r="E597" s="18" t="s">
        <v>487</v>
      </c>
      <c r="F597" s="19"/>
      <c r="G597" s="53"/>
      <c r="H597" s="9">
        <v>43401000</v>
      </c>
      <c r="I597" s="9">
        <v>5259000</v>
      </c>
      <c r="J597" s="48"/>
      <c r="AB597" s="9"/>
      <c r="AC597" s="9"/>
      <c r="AD597" s="5">
        <f t="shared" si="51"/>
        <v>5259000</v>
      </c>
    </row>
    <row r="598" spans="1:30" s="22" customFormat="1" ht="60" hidden="1">
      <c r="A598" s="73" t="s">
        <v>100</v>
      </c>
      <c r="B598" s="73"/>
      <c r="C598" s="73"/>
      <c r="D598" s="73"/>
      <c r="E598" s="14" t="s">
        <v>85</v>
      </c>
      <c r="F598" s="15" t="s">
        <v>432</v>
      </c>
      <c r="G598" s="6">
        <f>SUM(G599)</f>
        <v>0</v>
      </c>
      <c r="H598" s="6">
        <f>SUM(H599)</f>
        <v>0</v>
      </c>
      <c r="I598" s="6">
        <f>SUM(I599)</f>
        <v>0</v>
      </c>
      <c r="J598" s="6">
        <f>SUM(J599)</f>
        <v>0</v>
      </c>
      <c r="AB598" s="6">
        <f>SUM(AB599)</f>
        <v>0</v>
      </c>
      <c r="AC598" s="6">
        <f>SUM(AC599)</f>
        <v>0</v>
      </c>
      <c r="AD598" s="5">
        <f t="shared" si="51"/>
        <v>0</v>
      </c>
    </row>
    <row r="599" spans="1:30" ht="15" hidden="1">
      <c r="A599" s="35" t="s">
        <v>100</v>
      </c>
      <c r="B599" s="33">
        <v>11</v>
      </c>
      <c r="C599" s="42" t="s">
        <v>44</v>
      </c>
      <c r="D599" s="36">
        <v>3294</v>
      </c>
      <c r="E599" s="18" t="s">
        <v>64</v>
      </c>
      <c r="F599" s="19"/>
      <c r="G599" s="5"/>
      <c r="H599" s="5"/>
      <c r="I599" s="5"/>
      <c r="J599" s="5">
        <f>I599</f>
        <v>0</v>
      </c>
      <c r="AB599" s="5"/>
      <c r="AC599" s="5"/>
      <c r="AD599" s="5">
        <f aca="true" t="shared" si="52" ref="AD599:AD662">I599-AB599+AC599</f>
        <v>0</v>
      </c>
    </row>
    <row r="600" spans="1:30" s="16" customFormat="1" ht="60" hidden="1">
      <c r="A600" s="73" t="s">
        <v>375</v>
      </c>
      <c r="B600" s="73"/>
      <c r="C600" s="73"/>
      <c r="D600" s="73"/>
      <c r="E600" s="14" t="s">
        <v>498</v>
      </c>
      <c r="F600" s="15" t="s">
        <v>432</v>
      </c>
      <c r="G600" s="6">
        <f>SUM(G601:G606)</f>
        <v>0</v>
      </c>
      <c r="H600" s="6">
        <f>SUM(H601:H606)</f>
        <v>0</v>
      </c>
      <c r="I600" s="6">
        <f>SUM(I601:I606)</f>
        <v>0</v>
      </c>
      <c r="J600" s="6">
        <f>SUM(J601:J606)</f>
        <v>0</v>
      </c>
      <c r="AB600" s="6">
        <f>SUM(AB601:AB606)</f>
        <v>0</v>
      </c>
      <c r="AC600" s="6">
        <f>SUM(AC601:AC606)</f>
        <v>0</v>
      </c>
      <c r="AD600" s="5">
        <f t="shared" si="52"/>
        <v>0</v>
      </c>
    </row>
    <row r="601" spans="1:30" ht="15" hidden="1">
      <c r="A601" s="34" t="s">
        <v>375</v>
      </c>
      <c r="B601" s="33">
        <v>12</v>
      </c>
      <c r="C601" s="42" t="s">
        <v>39</v>
      </c>
      <c r="D601" s="34">
        <v>3211</v>
      </c>
      <c r="E601" s="18" t="s">
        <v>196</v>
      </c>
      <c r="F601" s="19"/>
      <c r="G601" s="5"/>
      <c r="H601" s="5"/>
      <c r="I601" s="5"/>
      <c r="J601" s="5">
        <f>I601</f>
        <v>0</v>
      </c>
      <c r="AB601" s="5"/>
      <c r="AC601" s="5"/>
      <c r="AD601" s="5">
        <f t="shared" si="52"/>
        <v>0</v>
      </c>
    </row>
    <row r="602" spans="1:30" ht="15" hidden="1">
      <c r="A602" s="34" t="s">
        <v>375</v>
      </c>
      <c r="B602" s="33">
        <v>12</v>
      </c>
      <c r="C602" s="42" t="s">
        <v>39</v>
      </c>
      <c r="D602" s="34">
        <v>3237</v>
      </c>
      <c r="E602" s="18" t="s">
        <v>63</v>
      </c>
      <c r="F602" s="19"/>
      <c r="G602" s="5"/>
      <c r="H602" s="5"/>
      <c r="I602" s="5"/>
      <c r="J602" s="5"/>
      <c r="AB602" s="5"/>
      <c r="AC602" s="5"/>
      <c r="AD602" s="5">
        <f t="shared" si="52"/>
        <v>0</v>
      </c>
    </row>
    <row r="603" spans="1:30" ht="15" hidden="1">
      <c r="A603" s="34" t="s">
        <v>375</v>
      </c>
      <c r="B603" s="33">
        <v>12</v>
      </c>
      <c r="C603" s="42" t="s">
        <v>39</v>
      </c>
      <c r="D603" s="34">
        <v>3293</v>
      </c>
      <c r="E603" s="18" t="s">
        <v>210</v>
      </c>
      <c r="F603" s="19"/>
      <c r="G603" s="5"/>
      <c r="H603" s="5"/>
      <c r="I603" s="5"/>
      <c r="J603" s="5"/>
      <c r="AB603" s="5"/>
      <c r="AC603" s="5"/>
      <c r="AD603" s="5">
        <f t="shared" si="52"/>
        <v>0</v>
      </c>
    </row>
    <row r="604" spans="1:30" ht="15" hidden="1">
      <c r="A604" s="34" t="s">
        <v>375</v>
      </c>
      <c r="B604" s="33">
        <v>51</v>
      </c>
      <c r="C604" s="42" t="s">
        <v>39</v>
      </c>
      <c r="D604" s="34">
        <v>3211</v>
      </c>
      <c r="E604" s="18" t="s">
        <v>196</v>
      </c>
      <c r="F604" s="19"/>
      <c r="G604" s="53"/>
      <c r="H604" s="5"/>
      <c r="I604" s="5"/>
      <c r="J604" s="48"/>
      <c r="AB604" s="5"/>
      <c r="AC604" s="5"/>
      <c r="AD604" s="5">
        <f t="shared" si="52"/>
        <v>0</v>
      </c>
    </row>
    <row r="605" spans="1:30" ht="15" hidden="1">
      <c r="A605" s="34" t="s">
        <v>375</v>
      </c>
      <c r="B605" s="33">
        <v>51</v>
      </c>
      <c r="C605" s="42" t="s">
        <v>39</v>
      </c>
      <c r="D605" s="34">
        <v>3237</v>
      </c>
      <c r="E605" s="18" t="s">
        <v>63</v>
      </c>
      <c r="F605" s="19"/>
      <c r="G605" s="53"/>
      <c r="H605" s="5"/>
      <c r="I605" s="5"/>
      <c r="J605" s="48"/>
      <c r="AB605" s="5"/>
      <c r="AC605" s="5"/>
      <c r="AD605" s="5">
        <f t="shared" si="52"/>
        <v>0</v>
      </c>
    </row>
    <row r="606" spans="1:30" ht="15" hidden="1">
      <c r="A606" s="34" t="s">
        <v>375</v>
      </c>
      <c r="B606" s="33">
        <v>51</v>
      </c>
      <c r="C606" s="42" t="s">
        <v>39</v>
      </c>
      <c r="D606" s="36">
        <v>3293</v>
      </c>
      <c r="E606" s="18" t="s">
        <v>210</v>
      </c>
      <c r="F606" s="19"/>
      <c r="G606" s="53"/>
      <c r="H606" s="5"/>
      <c r="I606" s="5"/>
      <c r="J606" s="48"/>
      <c r="AB606" s="5"/>
      <c r="AC606" s="5"/>
      <c r="AD606" s="5">
        <f t="shared" si="52"/>
        <v>0</v>
      </c>
    </row>
    <row r="607" spans="1:30" ht="75" hidden="1">
      <c r="A607" s="73" t="s">
        <v>381</v>
      </c>
      <c r="B607" s="75"/>
      <c r="C607" s="75"/>
      <c r="D607" s="75"/>
      <c r="E607" s="14" t="s">
        <v>499</v>
      </c>
      <c r="F607" s="15" t="s">
        <v>430</v>
      </c>
      <c r="G607" s="10">
        <f>SUM(G608:G609)</f>
        <v>0</v>
      </c>
      <c r="H607" s="10">
        <f>SUM(H608:H609)</f>
        <v>0</v>
      </c>
      <c r="I607" s="10">
        <f>SUM(I608:I609)</f>
        <v>0</v>
      </c>
      <c r="J607" s="10">
        <f>SUM(J608:J609)</f>
        <v>0</v>
      </c>
      <c r="AB607" s="10">
        <f>SUM(AB608:AB609)</f>
        <v>0</v>
      </c>
      <c r="AC607" s="10">
        <f>SUM(AC608:AC609)</f>
        <v>0</v>
      </c>
      <c r="AD607" s="5">
        <f t="shared" si="52"/>
        <v>0</v>
      </c>
    </row>
    <row r="608" spans="1:30" ht="45" hidden="1">
      <c r="A608" s="35" t="s">
        <v>381</v>
      </c>
      <c r="B608" s="33">
        <v>12</v>
      </c>
      <c r="C608" s="42" t="s">
        <v>42</v>
      </c>
      <c r="D608" s="36" t="s">
        <v>382</v>
      </c>
      <c r="E608" s="18" t="s">
        <v>487</v>
      </c>
      <c r="F608" s="19"/>
      <c r="G608" s="9"/>
      <c r="H608" s="9"/>
      <c r="I608" s="9"/>
      <c r="J608" s="9">
        <f>I608</f>
        <v>0</v>
      </c>
      <c r="AB608" s="9"/>
      <c r="AC608" s="9"/>
      <c r="AD608" s="5">
        <f t="shared" si="52"/>
        <v>0</v>
      </c>
    </row>
    <row r="609" spans="1:30" ht="45" hidden="1">
      <c r="A609" s="35" t="s">
        <v>381</v>
      </c>
      <c r="B609" s="33">
        <v>51</v>
      </c>
      <c r="C609" s="42" t="s">
        <v>42</v>
      </c>
      <c r="D609" s="36" t="s">
        <v>382</v>
      </c>
      <c r="E609" s="18" t="s">
        <v>487</v>
      </c>
      <c r="F609" s="19"/>
      <c r="G609" s="53"/>
      <c r="H609" s="5"/>
      <c r="I609" s="5"/>
      <c r="J609" s="48"/>
      <c r="AB609" s="5"/>
      <c r="AC609" s="5"/>
      <c r="AD609" s="5">
        <f t="shared" si="52"/>
        <v>0</v>
      </c>
    </row>
    <row r="610" spans="1:30" s="16" customFormat="1" ht="60" hidden="1">
      <c r="A610" s="73" t="s">
        <v>357</v>
      </c>
      <c r="B610" s="73"/>
      <c r="C610" s="73"/>
      <c r="D610" s="73"/>
      <c r="E610" s="14" t="s">
        <v>480</v>
      </c>
      <c r="F610" s="15" t="s">
        <v>432</v>
      </c>
      <c r="G610" s="6">
        <f>SUM(G611:G613)</f>
        <v>0</v>
      </c>
      <c r="H610" s="6">
        <f>SUM(H611:H613)</f>
        <v>0</v>
      </c>
      <c r="I610" s="6">
        <f>SUM(I611:I613)</f>
        <v>0</v>
      </c>
      <c r="J610" s="6">
        <f>SUM(J611:J613)</f>
        <v>0</v>
      </c>
      <c r="AB610" s="6">
        <f>SUM(AB611:AB613)</f>
        <v>0</v>
      </c>
      <c r="AC610" s="6">
        <f>SUM(AC611:AC613)</f>
        <v>0</v>
      </c>
      <c r="AD610" s="5">
        <f t="shared" si="52"/>
        <v>0</v>
      </c>
    </row>
    <row r="611" spans="1:30" ht="15" hidden="1">
      <c r="A611" s="34" t="s">
        <v>357</v>
      </c>
      <c r="B611" s="33">
        <v>11</v>
      </c>
      <c r="C611" s="42" t="s">
        <v>44</v>
      </c>
      <c r="D611" s="36">
        <v>3237</v>
      </c>
      <c r="E611" s="18" t="s">
        <v>63</v>
      </c>
      <c r="F611" s="19"/>
      <c r="G611" s="5"/>
      <c r="H611" s="5"/>
      <c r="I611" s="5"/>
      <c r="J611" s="5">
        <f>I611</f>
        <v>0</v>
      </c>
      <c r="AB611" s="5"/>
      <c r="AC611" s="5"/>
      <c r="AD611" s="5">
        <f t="shared" si="52"/>
        <v>0</v>
      </c>
    </row>
    <row r="612" spans="1:30" ht="15" hidden="1">
      <c r="A612" s="34" t="s">
        <v>357</v>
      </c>
      <c r="B612" s="33">
        <v>12</v>
      </c>
      <c r="C612" s="42" t="s">
        <v>44</v>
      </c>
      <c r="D612" s="36">
        <v>3237</v>
      </c>
      <c r="E612" s="18" t="s">
        <v>63</v>
      </c>
      <c r="F612" s="19"/>
      <c r="G612" s="5"/>
      <c r="H612" s="5"/>
      <c r="I612" s="5"/>
      <c r="J612" s="5">
        <f>I612</f>
        <v>0</v>
      </c>
      <c r="AB612" s="5"/>
      <c r="AC612" s="5"/>
      <c r="AD612" s="5">
        <f t="shared" si="52"/>
        <v>0</v>
      </c>
    </row>
    <row r="613" spans="1:30" ht="15" hidden="1">
      <c r="A613" s="34" t="s">
        <v>357</v>
      </c>
      <c r="B613" s="33">
        <v>51</v>
      </c>
      <c r="C613" s="42" t="s">
        <v>44</v>
      </c>
      <c r="D613" s="36">
        <v>3237</v>
      </c>
      <c r="E613" s="18" t="s">
        <v>63</v>
      </c>
      <c r="F613" s="19"/>
      <c r="G613" s="53"/>
      <c r="H613" s="5"/>
      <c r="I613" s="5"/>
      <c r="J613" s="48"/>
      <c r="AB613" s="5"/>
      <c r="AC613" s="5"/>
      <c r="AD613" s="5">
        <f t="shared" si="52"/>
        <v>0</v>
      </c>
    </row>
    <row r="614" spans="1:30" s="22" customFormat="1" ht="60" hidden="1">
      <c r="A614" s="73" t="s">
        <v>101</v>
      </c>
      <c r="B614" s="73"/>
      <c r="C614" s="73"/>
      <c r="D614" s="73"/>
      <c r="E614" s="14" t="s">
        <v>87</v>
      </c>
      <c r="F614" s="15" t="s">
        <v>426</v>
      </c>
      <c r="G614" s="6">
        <f>SUM(G615)</f>
        <v>310355540.33</v>
      </c>
      <c r="H614" s="6">
        <f>SUM(H615)</f>
        <v>310360000</v>
      </c>
      <c r="I614" s="6">
        <f>SUM(I615)</f>
        <v>210000000</v>
      </c>
      <c r="J614" s="6">
        <f>SUM(J615)</f>
        <v>210000000</v>
      </c>
      <c r="AB614" s="6">
        <f>SUM(AB615)</f>
        <v>0</v>
      </c>
      <c r="AC614" s="6">
        <f>SUM(AC615)</f>
        <v>0</v>
      </c>
      <c r="AD614" s="5">
        <f t="shared" si="52"/>
        <v>210000000</v>
      </c>
    </row>
    <row r="615" spans="1:30" s="21" customFormat="1" ht="45" hidden="1">
      <c r="A615" s="35" t="s">
        <v>101</v>
      </c>
      <c r="B615" s="33">
        <v>11</v>
      </c>
      <c r="C615" s="42" t="s">
        <v>39</v>
      </c>
      <c r="D615" s="36">
        <v>3861</v>
      </c>
      <c r="E615" s="18" t="s">
        <v>487</v>
      </c>
      <c r="F615" s="19"/>
      <c r="G615" s="5">
        <v>310355540.33</v>
      </c>
      <c r="H615" s="5">
        <v>310360000</v>
      </c>
      <c r="I615" s="5">
        <v>210000000</v>
      </c>
      <c r="J615" s="5">
        <f>I615</f>
        <v>210000000</v>
      </c>
      <c r="AB615" s="5"/>
      <c r="AC615" s="5"/>
      <c r="AD615" s="5">
        <f t="shared" si="52"/>
        <v>210000000</v>
      </c>
    </row>
    <row r="616" spans="1:30" s="22" customFormat="1" ht="60" hidden="1">
      <c r="A616" s="73" t="s">
        <v>102</v>
      </c>
      <c r="B616" s="73"/>
      <c r="C616" s="73"/>
      <c r="D616" s="73"/>
      <c r="E616" s="14" t="s">
        <v>86</v>
      </c>
      <c r="F616" s="15" t="s">
        <v>426</v>
      </c>
      <c r="G616" s="6">
        <f>SUM(G617)</f>
        <v>310355540.47</v>
      </c>
      <c r="H616" s="6">
        <f>SUM(H617)</f>
        <v>310360000</v>
      </c>
      <c r="I616" s="6">
        <f>SUM(I617)</f>
        <v>210000000</v>
      </c>
      <c r="J616" s="6">
        <f>SUM(J617)</f>
        <v>210000000</v>
      </c>
      <c r="AB616" s="6">
        <f>SUM(AB617)</f>
        <v>0</v>
      </c>
      <c r="AC616" s="6">
        <f>SUM(AC617)</f>
        <v>0</v>
      </c>
      <c r="AD616" s="5">
        <f t="shared" si="52"/>
        <v>210000000</v>
      </c>
    </row>
    <row r="617" spans="1:30" s="21" customFormat="1" ht="15" hidden="1">
      <c r="A617" s="35" t="s">
        <v>102</v>
      </c>
      <c r="B617" s="33">
        <v>11</v>
      </c>
      <c r="C617" s="42" t="s">
        <v>39</v>
      </c>
      <c r="D617" s="36">
        <v>3632</v>
      </c>
      <c r="E617" s="18" t="s">
        <v>413</v>
      </c>
      <c r="F617" s="19"/>
      <c r="G617" s="5">
        <v>310355540.47</v>
      </c>
      <c r="H617" s="5">
        <v>310360000</v>
      </c>
      <c r="I617" s="5">
        <v>210000000</v>
      </c>
      <c r="J617" s="5">
        <f>I617</f>
        <v>210000000</v>
      </c>
      <c r="AB617" s="5"/>
      <c r="AC617" s="5"/>
      <c r="AD617" s="5">
        <f t="shared" si="52"/>
        <v>210000000</v>
      </c>
    </row>
    <row r="618" spans="1:30" s="22" customFormat="1" ht="60" hidden="1">
      <c r="A618" s="73" t="s">
        <v>138</v>
      </c>
      <c r="B618" s="73"/>
      <c r="C618" s="73"/>
      <c r="D618" s="73"/>
      <c r="E618" s="14" t="s">
        <v>136</v>
      </c>
      <c r="F618" s="15" t="s">
        <v>426</v>
      </c>
      <c r="G618" s="6">
        <f>SUM(G619)</f>
        <v>0</v>
      </c>
      <c r="H618" s="6">
        <f>SUM(H619)</f>
        <v>0</v>
      </c>
      <c r="I618" s="6">
        <f>SUM(I619)</f>
        <v>0</v>
      </c>
      <c r="J618" s="6">
        <f>SUM(J619)</f>
        <v>0</v>
      </c>
      <c r="AB618" s="6">
        <f>SUM(AB619)</f>
        <v>0</v>
      </c>
      <c r="AC618" s="6">
        <f>SUM(AC619)</f>
        <v>0</v>
      </c>
      <c r="AD618" s="5">
        <f t="shared" si="52"/>
        <v>0</v>
      </c>
    </row>
    <row r="619" spans="1:30" s="21" customFormat="1" ht="45" hidden="1">
      <c r="A619" s="35" t="s">
        <v>138</v>
      </c>
      <c r="B619" s="33">
        <v>11</v>
      </c>
      <c r="C619" s="42" t="s">
        <v>39</v>
      </c>
      <c r="D619" s="36">
        <v>3861</v>
      </c>
      <c r="E619" s="18" t="s">
        <v>487</v>
      </c>
      <c r="F619" s="19"/>
      <c r="G619" s="5"/>
      <c r="H619" s="5"/>
      <c r="I619" s="5"/>
      <c r="J619" s="5">
        <f>I619</f>
        <v>0</v>
      </c>
      <c r="AB619" s="5"/>
      <c r="AC619" s="5"/>
      <c r="AD619" s="5">
        <f t="shared" si="52"/>
        <v>0</v>
      </c>
    </row>
    <row r="620" spans="1:30" s="21" customFormat="1" ht="60" hidden="1">
      <c r="A620" s="73" t="s">
        <v>283</v>
      </c>
      <c r="B620" s="73"/>
      <c r="C620" s="73"/>
      <c r="D620" s="73"/>
      <c r="E620" s="14" t="s">
        <v>21</v>
      </c>
      <c r="F620" s="15" t="s">
        <v>426</v>
      </c>
      <c r="G620" s="6">
        <f>SUM(G621)</f>
        <v>125577.69</v>
      </c>
      <c r="H620" s="6">
        <f>SUM(H621)</f>
        <v>13750000</v>
      </c>
      <c r="I620" s="6">
        <f>SUM(I621)</f>
        <v>1000000</v>
      </c>
      <c r="J620" s="6">
        <f>SUM(J621)</f>
        <v>1000000</v>
      </c>
      <c r="AB620" s="6">
        <f>SUM(AB621)</f>
        <v>0</v>
      </c>
      <c r="AC620" s="6">
        <f>SUM(AC621)</f>
        <v>0</v>
      </c>
      <c r="AD620" s="5">
        <f t="shared" si="52"/>
        <v>1000000</v>
      </c>
    </row>
    <row r="621" spans="1:30" s="21" customFormat="1" ht="30" hidden="1">
      <c r="A621" s="35" t="s">
        <v>283</v>
      </c>
      <c r="B621" s="33">
        <v>11</v>
      </c>
      <c r="C621" s="42" t="s">
        <v>39</v>
      </c>
      <c r="D621" s="36">
        <v>3522</v>
      </c>
      <c r="E621" s="18" t="s">
        <v>226</v>
      </c>
      <c r="F621" s="19"/>
      <c r="G621" s="5">
        <v>125577.69</v>
      </c>
      <c r="H621" s="5">
        <v>13750000</v>
      </c>
      <c r="I621" s="5">
        <v>1000000</v>
      </c>
      <c r="J621" s="5">
        <f>I621</f>
        <v>1000000</v>
      </c>
      <c r="AB621" s="5"/>
      <c r="AC621" s="5"/>
      <c r="AD621" s="5">
        <f t="shared" si="52"/>
        <v>1000000</v>
      </c>
    </row>
    <row r="622" spans="1:30" s="22" customFormat="1" ht="60" hidden="1">
      <c r="A622" s="73" t="s">
        <v>355</v>
      </c>
      <c r="B622" s="73"/>
      <c r="C622" s="73"/>
      <c r="D622" s="73"/>
      <c r="E622" s="14" t="s">
        <v>356</v>
      </c>
      <c r="F622" s="15" t="s">
        <v>429</v>
      </c>
      <c r="G622" s="6">
        <f>SUM(G623)</f>
        <v>0</v>
      </c>
      <c r="H622" s="6">
        <f>SUM(H623)</f>
        <v>0</v>
      </c>
      <c r="I622" s="6">
        <f>SUM(I623)</f>
        <v>0</v>
      </c>
      <c r="J622" s="6">
        <f>SUM(J623)</f>
        <v>0</v>
      </c>
      <c r="AB622" s="6">
        <f>SUM(AB623)</f>
        <v>0</v>
      </c>
      <c r="AC622" s="6">
        <f>SUM(AC623)</f>
        <v>0</v>
      </c>
      <c r="AD622" s="5">
        <f t="shared" si="52"/>
        <v>0</v>
      </c>
    </row>
    <row r="623" spans="1:30" s="21" customFormat="1" ht="45" hidden="1">
      <c r="A623" s="35" t="s">
        <v>355</v>
      </c>
      <c r="B623" s="33">
        <v>11</v>
      </c>
      <c r="C623" s="42" t="s">
        <v>38</v>
      </c>
      <c r="D623" s="34">
        <v>3861</v>
      </c>
      <c r="E623" s="18" t="s">
        <v>487</v>
      </c>
      <c r="F623" s="19"/>
      <c r="G623" s="5"/>
      <c r="H623" s="5"/>
      <c r="I623" s="5"/>
      <c r="J623" s="5"/>
      <c r="AB623" s="5"/>
      <c r="AC623" s="5"/>
      <c r="AD623" s="5">
        <f t="shared" si="52"/>
        <v>0</v>
      </c>
    </row>
    <row r="624" spans="1:30" s="22" customFormat="1" ht="60" hidden="1">
      <c r="A624" s="73" t="s">
        <v>188</v>
      </c>
      <c r="B624" s="73"/>
      <c r="C624" s="73"/>
      <c r="D624" s="73"/>
      <c r="E624" s="14" t="s">
        <v>175</v>
      </c>
      <c r="F624" s="15" t="s">
        <v>426</v>
      </c>
      <c r="G624" s="6">
        <f>SUM(G625)</f>
        <v>174984</v>
      </c>
      <c r="H624" s="6">
        <f>SUM(H625)</f>
        <v>137500</v>
      </c>
      <c r="I624" s="6">
        <f>SUM(I625)</f>
        <v>137500</v>
      </c>
      <c r="J624" s="6">
        <f>SUM(J625)</f>
        <v>137500</v>
      </c>
      <c r="AB624" s="6">
        <f>SUM(AB625)</f>
        <v>0</v>
      </c>
      <c r="AC624" s="6">
        <f>SUM(AC625)</f>
        <v>0</v>
      </c>
      <c r="AD624" s="5">
        <f t="shared" si="52"/>
        <v>137500</v>
      </c>
    </row>
    <row r="625" spans="1:30" s="21" customFormat="1" ht="30" hidden="1">
      <c r="A625" s="35" t="s">
        <v>188</v>
      </c>
      <c r="B625" s="33">
        <v>11</v>
      </c>
      <c r="C625" s="42" t="s">
        <v>39</v>
      </c>
      <c r="D625" s="36">
        <v>3522</v>
      </c>
      <c r="E625" s="18" t="s">
        <v>226</v>
      </c>
      <c r="F625" s="19"/>
      <c r="G625" s="5">
        <v>174984</v>
      </c>
      <c r="H625" s="5">
        <v>137500</v>
      </c>
      <c r="I625" s="5">
        <v>137500</v>
      </c>
      <c r="J625" s="5">
        <f>I625</f>
        <v>137500</v>
      </c>
      <c r="AB625" s="5"/>
      <c r="AC625" s="5"/>
      <c r="AD625" s="5">
        <f t="shared" si="52"/>
        <v>137500</v>
      </c>
    </row>
    <row r="626" spans="1:30" s="22" customFormat="1" ht="60" hidden="1">
      <c r="A626" s="73" t="s">
        <v>187</v>
      </c>
      <c r="B626" s="73"/>
      <c r="C626" s="73"/>
      <c r="D626" s="73"/>
      <c r="E626" s="14" t="s">
        <v>176</v>
      </c>
      <c r="F626" s="15" t="s">
        <v>432</v>
      </c>
      <c r="G626" s="6">
        <f>SUM(G627)</f>
        <v>0</v>
      </c>
      <c r="H626" s="6">
        <f>SUM(H627)</f>
        <v>0</v>
      </c>
      <c r="I626" s="6">
        <f>SUM(I627)</f>
        <v>0</v>
      </c>
      <c r="J626" s="6">
        <f>SUM(J627)</f>
        <v>0</v>
      </c>
      <c r="AB626" s="6">
        <f>SUM(AB627)</f>
        <v>0</v>
      </c>
      <c r="AC626" s="6">
        <f>SUM(AC627)</f>
        <v>0</v>
      </c>
      <c r="AD626" s="5">
        <f t="shared" si="52"/>
        <v>0</v>
      </c>
    </row>
    <row r="627" spans="1:30" s="21" customFormat="1" ht="15" hidden="1">
      <c r="A627" s="35" t="s">
        <v>187</v>
      </c>
      <c r="B627" s="33">
        <v>11</v>
      </c>
      <c r="C627" s="42" t="s">
        <v>44</v>
      </c>
      <c r="D627" s="36">
        <v>4126</v>
      </c>
      <c r="E627" s="18" t="s">
        <v>4</v>
      </c>
      <c r="F627" s="19"/>
      <c r="G627" s="5"/>
      <c r="H627" s="5"/>
      <c r="I627" s="5"/>
      <c r="J627" s="5">
        <f>I627</f>
        <v>0</v>
      </c>
      <c r="AB627" s="5"/>
      <c r="AC627" s="5"/>
      <c r="AD627" s="5">
        <f t="shared" si="52"/>
        <v>0</v>
      </c>
    </row>
    <row r="628" spans="1:30" s="22" customFormat="1" ht="60" hidden="1">
      <c r="A628" s="73" t="s">
        <v>193</v>
      </c>
      <c r="B628" s="73"/>
      <c r="C628" s="73"/>
      <c r="D628" s="73"/>
      <c r="E628" s="14" t="s">
        <v>407</v>
      </c>
      <c r="F628" s="15" t="s">
        <v>426</v>
      </c>
      <c r="G628" s="6">
        <f>SUM(G629:G630)</f>
        <v>41625892.04</v>
      </c>
      <c r="H628" s="6">
        <f>SUM(H629:H630)</f>
        <v>56000000</v>
      </c>
      <c r="I628" s="6">
        <f>SUM(I629:I630)</f>
        <v>0</v>
      </c>
      <c r="J628" s="6">
        <f>SUM(J629:J630)</f>
        <v>0</v>
      </c>
      <c r="AB628" s="6">
        <f>SUM(AB629:AB630)</f>
        <v>0</v>
      </c>
      <c r="AC628" s="6">
        <f>SUM(AC629:AC630)</f>
        <v>0</v>
      </c>
      <c r="AD628" s="5">
        <f t="shared" si="52"/>
        <v>0</v>
      </c>
    </row>
    <row r="629" spans="1:30" s="22" customFormat="1" ht="30" hidden="1">
      <c r="A629" s="35" t="s">
        <v>193</v>
      </c>
      <c r="B629" s="33">
        <v>11</v>
      </c>
      <c r="C629" s="42" t="s">
        <v>39</v>
      </c>
      <c r="D629" s="34">
        <v>3522</v>
      </c>
      <c r="E629" s="18" t="s">
        <v>226</v>
      </c>
      <c r="F629" s="49"/>
      <c r="G629" s="50"/>
      <c r="H629" s="50">
        <v>56000000</v>
      </c>
      <c r="I629" s="5">
        <v>0</v>
      </c>
      <c r="J629" s="5">
        <f>I629</f>
        <v>0</v>
      </c>
      <c r="AB629" s="5">
        <v>0</v>
      </c>
      <c r="AC629" s="5">
        <v>0</v>
      </c>
      <c r="AD629" s="5">
        <f t="shared" si="52"/>
        <v>0</v>
      </c>
    </row>
    <row r="630" spans="1:30" s="21" customFormat="1" ht="30" hidden="1">
      <c r="A630" s="35" t="s">
        <v>193</v>
      </c>
      <c r="B630" s="33">
        <v>11</v>
      </c>
      <c r="C630" s="42" t="s">
        <v>39</v>
      </c>
      <c r="D630" s="36">
        <v>5341</v>
      </c>
      <c r="E630" s="18" t="s">
        <v>239</v>
      </c>
      <c r="F630" s="19"/>
      <c r="G630" s="5">
        <v>41625892.04</v>
      </c>
      <c r="H630" s="5"/>
      <c r="I630" s="5"/>
      <c r="J630" s="5">
        <f>I630</f>
        <v>0</v>
      </c>
      <c r="AB630" s="5"/>
      <c r="AC630" s="5"/>
      <c r="AD630" s="5">
        <f t="shared" si="52"/>
        <v>0</v>
      </c>
    </row>
    <row r="631" spans="1:30" s="30" customFormat="1" ht="15.75" hidden="1">
      <c r="A631" s="88" t="s">
        <v>134</v>
      </c>
      <c r="B631" s="88"/>
      <c r="C631" s="88"/>
      <c r="D631" s="88"/>
      <c r="E631" s="88"/>
      <c r="F631" s="88"/>
      <c r="G631" s="2">
        <f>G632+G662+G664</f>
        <v>96558839.38000001</v>
      </c>
      <c r="H631" s="2">
        <f>H632+H662+H664</f>
        <v>120832020</v>
      </c>
      <c r="I631" s="2">
        <f>I632+I662+I664</f>
        <v>96832020</v>
      </c>
      <c r="J631" s="2">
        <f>J632+J662+J664</f>
        <v>96832020</v>
      </c>
      <c r="AB631" s="2">
        <f>AB632+AB662+AB664</f>
        <v>0</v>
      </c>
      <c r="AC631" s="2">
        <f>AC632+AC662+AC664</f>
        <v>0</v>
      </c>
      <c r="AD631" s="5">
        <f t="shared" si="52"/>
        <v>96832020</v>
      </c>
    </row>
    <row r="632" spans="1:30" s="21" customFormat="1" ht="60" hidden="1">
      <c r="A632" s="73" t="s">
        <v>132</v>
      </c>
      <c r="B632" s="73"/>
      <c r="C632" s="73"/>
      <c r="D632" s="73"/>
      <c r="E632" s="14" t="s">
        <v>454</v>
      </c>
      <c r="F632" s="15" t="s">
        <v>427</v>
      </c>
      <c r="G632" s="6">
        <f>SUM(G633:G661)</f>
        <v>644052.4299999999</v>
      </c>
      <c r="H632" s="6">
        <f>SUM(H633:H661)</f>
        <v>832020</v>
      </c>
      <c r="I632" s="6">
        <f>SUM(I633:I661)</f>
        <v>832020</v>
      </c>
      <c r="J632" s="6">
        <f>SUM(J633:J661)</f>
        <v>832020</v>
      </c>
      <c r="AB632" s="6">
        <f>SUM(AB633:AB661)</f>
        <v>0</v>
      </c>
      <c r="AC632" s="6">
        <f>SUM(AC633:AC661)</f>
        <v>0</v>
      </c>
      <c r="AD632" s="5">
        <f t="shared" si="52"/>
        <v>832020</v>
      </c>
    </row>
    <row r="633" spans="1:30" s="21" customFormat="1" ht="15" hidden="1">
      <c r="A633" s="35" t="s">
        <v>132</v>
      </c>
      <c r="B633" s="33">
        <v>11</v>
      </c>
      <c r="C633" s="41" t="s">
        <v>40</v>
      </c>
      <c r="D633" s="34">
        <v>3111</v>
      </c>
      <c r="E633" s="18" t="s">
        <v>34</v>
      </c>
      <c r="F633" s="19"/>
      <c r="G633" s="5">
        <v>385223.37</v>
      </c>
      <c r="H633" s="5">
        <v>546000</v>
      </c>
      <c r="I633" s="5">
        <v>546000</v>
      </c>
      <c r="J633" s="5">
        <f aca="true" t="shared" si="53" ref="J633:J661">I633</f>
        <v>546000</v>
      </c>
      <c r="AB633" s="5"/>
      <c r="AC633" s="5"/>
      <c r="AD633" s="5">
        <f t="shared" si="52"/>
        <v>546000</v>
      </c>
    </row>
    <row r="634" spans="1:30" s="21" customFormat="1" ht="15" hidden="1">
      <c r="A634" s="35" t="s">
        <v>132</v>
      </c>
      <c r="B634" s="33">
        <v>11</v>
      </c>
      <c r="C634" s="41" t="s">
        <v>40</v>
      </c>
      <c r="D634" s="34">
        <v>3121</v>
      </c>
      <c r="E634" s="18" t="s">
        <v>225</v>
      </c>
      <c r="F634" s="19"/>
      <c r="G634" s="5"/>
      <c r="H634" s="5"/>
      <c r="I634" s="5"/>
      <c r="J634" s="5">
        <f t="shared" si="53"/>
        <v>0</v>
      </c>
      <c r="AB634" s="5"/>
      <c r="AC634" s="5"/>
      <c r="AD634" s="5">
        <f t="shared" si="52"/>
        <v>0</v>
      </c>
    </row>
    <row r="635" spans="1:30" s="21" customFormat="1" ht="15" hidden="1">
      <c r="A635" s="35" t="s">
        <v>132</v>
      </c>
      <c r="B635" s="33">
        <v>11</v>
      </c>
      <c r="C635" s="41" t="s">
        <v>40</v>
      </c>
      <c r="D635" s="34">
        <v>3132</v>
      </c>
      <c r="E635" s="18" t="s">
        <v>484</v>
      </c>
      <c r="F635" s="19"/>
      <c r="G635" s="5">
        <v>59735.44</v>
      </c>
      <c r="H635" s="5">
        <v>8320</v>
      </c>
      <c r="I635" s="5">
        <v>8320</v>
      </c>
      <c r="J635" s="5">
        <f t="shared" si="53"/>
        <v>8320</v>
      </c>
      <c r="AB635" s="5"/>
      <c r="AC635" s="5"/>
      <c r="AD635" s="5">
        <f t="shared" si="52"/>
        <v>8320</v>
      </c>
    </row>
    <row r="636" spans="1:30" s="21" customFormat="1" ht="30" hidden="1">
      <c r="A636" s="35" t="s">
        <v>132</v>
      </c>
      <c r="B636" s="33">
        <v>11</v>
      </c>
      <c r="C636" s="41" t="s">
        <v>40</v>
      </c>
      <c r="D636" s="34">
        <v>3133</v>
      </c>
      <c r="E636" s="18" t="s">
        <v>446</v>
      </c>
      <c r="F636" s="19"/>
      <c r="G636" s="5">
        <v>6551.61</v>
      </c>
      <c r="H636" s="5">
        <v>9500</v>
      </c>
      <c r="I636" s="5">
        <v>9500</v>
      </c>
      <c r="J636" s="5">
        <f t="shared" si="53"/>
        <v>9500</v>
      </c>
      <c r="AB636" s="5"/>
      <c r="AC636" s="5"/>
      <c r="AD636" s="5">
        <f t="shared" si="52"/>
        <v>9500</v>
      </c>
    </row>
    <row r="637" spans="1:30" s="21" customFormat="1" ht="15" hidden="1">
      <c r="A637" s="35" t="s">
        <v>132</v>
      </c>
      <c r="B637" s="33">
        <v>11</v>
      </c>
      <c r="C637" s="41" t="s">
        <v>40</v>
      </c>
      <c r="D637" s="34">
        <v>3211</v>
      </c>
      <c r="E637" s="18" t="s">
        <v>196</v>
      </c>
      <c r="F637" s="19"/>
      <c r="G637" s="5">
        <v>19200.26</v>
      </c>
      <c r="H637" s="5">
        <v>20000</v>
      </c>
      <c r="I637" s="5">
        <v>20000</v>
      </c>
      <c r="J637" s="5">
        <f t="shared" si="53"/>
        <v>20000</v>
      </c>
      <c r="AB637" s="5"/>
      <c r="AC637" s="5"/>
      <c r="AD637" s="5">
        <f t="shared" si="52"/>
        <v>20000</v>
      </c>
    </row>
    <row r="638" spans="1:30" s="21" customFormat="1" ht="30" hidden="1">
      <c r="A638" s="35" t="s">
        <v>132</v>
      </c>
      <c r="B638" s="33">
        <v>11</v>
      </c>
      <c r="C638" s="41" t="s">
        <v>40</v>
      </c>
      <c r="D638" s="34">
        <v>3212</v>
      </c>
      <c r="E638" s="18" t="s">
        <v>197</v>
      </c>
      <c r="F638" s="19"/>
      <c r="G638" s="5">
        <v>8712</v>
      </c>
      <c r="H638" s="5">
        <v>14000</v>
      </c>
      <c r="I638" s="5">
        <v>14000</v>
      </c>
      <c r="J638" s="5">
        <f t="shared" si="53"/>
        <v>14000</v>
      </c>
      <c r="AB638" s="5"/>
      <c r="AC638" s="5"/>
      <c r="AD638" s="5">
        <f t="shared" si="52"/>
        <v>14000</v>
      </c>
    </row>
    <row r="639" spans="1:30" s="21" customFormat="1" ht="15" hidden="1">
      <c r="A639" s="35" t="s">
        <v>132</v>
      </c>
      <c r="B639" s="33">
        <v>11</v>
      </c>
      <c r="C639" s="41" t="s">
        <v>40</v>
      </c>
      <c r="D639" s="34">
        <v>3213</v>
      </c>
      <c r="E639" s="18" t="s">
        <v>198</v>
      </c>
      <c r="F639" s="19"/>
      <c r="G639" s="5"/>
      <c r="H639" s="5">
        <v>3000</v>
      </c>
      <c r="I639" s="5">
        <v>3000</v>
      </c>
      <c r="J639" s="5">
        <f t="shared" si="53"/>
        <v>3000</v>
      </c>
      <c r="AB639" s="5"/>
      <c r="AC639" s="5"/>
      <c r="AD639" s="5">
        <f t="shared" si="52"/>
        <v>3000</v>
      </c>
    </row>
    <row r="640" spans="1:30" s="21" customFormat="1" ht="15" hidden="1">
      <c r="A640" s="35" t="s">
        <v>132</v>
      </c>
      <c r="B640" s="33">
        <v>11</v>
      </c>
      <c r="C640" s="41" t="s">
        <v>40</v>
      </c>
      <c r="D640" s="34">
        <v>3214</v>
      </c>
      <c r="E640" s="18" t="s">
        <v>397</v>
      </c>
      <c r="F640" s="19"/>
      <c r="G640" s="5"/>
      <c r="H640" s="5">
        <v>3000</v>
      </c>
      <c r="I640" s="5">
        <v>3000</v>
      </c>
      <c r="J640" s="5">
        <f t="shared" si="53"/>
        <v>3000</v>
      </c>
      <c r="AB640" s="5"/>
      <c r="AC640" s="5"/>
      <c r="AD640" s="5">
        <f t="shared" si="52"/>
        <v>3000</v>
      </c>
    </row>
    <row r="641" spans="1:30" s="21" customFormat="1" ht="15" hidden="1">
      <c r="A641" s="35" t="s">
        <v>132</v>
      </c>
      <c r="B641" s="33">
        <v>11</v>
      </c>
      <c r="C641" s="41" t="s">
        <v>40</v>
      </c>
      <c r="D641" s="34">
        <v>3221</v>
      </c>
      <c r="E641" s="18" t="s">
        <v>234</v>
      </c>
      <c r="F641" s="19"/>
      <c r="G641" s="5">
        <v>5712.24</v>
      </c>
      <c r="H641" s="5">
        <v>7000</v>
      </c>
      <c r="I641" s="5">
        <v>7000</v>
      </c>
      <c r="J641" s="5">
        <f t="shared" si="53"/>
        <v>7000</v>
      </c>
      <c r="AB641" s="5"/>
      <c r="AC641" s="5"/>
      <c r="AD641" s="5">
        <f t="shared" si="52"/>
        <v>7000</v>
      </c>
    </row>
    <row r="642" spans="1:30" s="21" customFormat="1" ht="15" hidden="1">
      <c r="A642" s="35" t="s">
        <v>132</v>
      </c>
      <c r="B642" s="33">
        <v>11</v>
      </c>
      <c r="C642" s="41" t="s">
        <v>40</v>
      </c>
      <c r="D642" s="34">
        <v>3223</v>
      </c>
      <c r="E642" s="18" t="s">
        <v>201</v>
      </c>
      <c r="F642" s="19"/>
      <c r="G642" s="5">
        <v>11221.18</v>
      </c>
      <c r="H642" s="5">
        <v>12000</v>
      </c>
      <c r="I642" s="5">
        <v>12000</v>
      </c>
      <c r="J642" s="5">
        <f t="shared" si="53"/>
        <v>12000</v>
      </c>
      <c r="AB642" s="5"/>
      <c r="AC642" s="5"/>
      <c r="AD642" s="5">
        <f t="shared" si="52"/>
        <v>12000</v>
      </c>
    </row>
    <row r="643" spans="1:30" s="21" customFormat="1" ht="15" hidden="1">
      <c r="A643" s="35" t="s">
        <v>132</v>
      </c>
      <c r="B643" s="33">
        <v>11</v>
      </c>
      <c r="C643" s="41" t="s">
        <v>40</v>
      </c>
      <c r="D643" s="34">
        <v>3224</v>
      </c>
      <c r="E643" s="18" t="s">
        <v>235</v>
      </c>
      <c r="F643" s="19"/>
      <c r="G643" s="5"/>
      <c r="H643" s="5"/>
      <c r="I643" s="5"/>
      <c r="J643" s="5">
        <f t="shared" si="53"/>
        <v>0</v>
      </c>
      <c r="AB643" s="5"/>
      <c r="AC643" s="5"/>
      <c r="AD643" s="5">
        <f t="shared" si="52"/>
        <v>0</v>
      </c>
    </row>
    <row r="644" spans="1:30" s="21" customFormat="1" ht="15" hidden="1">
      <c r="A644" s="35" t="s">
        <v>132</v>
      </c>
      <c r="B644" s="33">
        <v>11</v>
      </c>
      <c r="C644" s="41" t="s">
        <v>40</v>
      </c>
      <c r="D644" s="34">
        <v>3225</v>
      </c>
      <c r="E644" s="18" t="s">
        <v>240</v>
      </c>
      <c r="F644" s="19"/>
      <c r="G644" s="5">
        <v>2705.26</v>
      </c>
      <c r="H644" s="5">
        <v>3000</v>
      </c>
      <c r="I644" s="5">
        <v>3000</v>
      </c>
      <c r="J644" s="5">
        <f t="shared" si="53"/>
        <v>3000</v>
      </c>
      <c r="AB644" s="5"/>
      <c r="AC644" s="5"/>
      <c r="AD644" s="5">
        <f t="shared" si="52"/>
        <v>3000</v>
      </c>
    </row>
    <row r="645" spans="1:30" s="21" customFormat="1" ht="15" hidden="1">
      <c r="A645" s="35" t="s">
        <v>132</v>
      </c>
      <c r="B645" s="33">
        <v>11</v>
      </c>
      <c r="C645" s="41" t="s">
        <v>40</v>
      </c>
      <c r="D645" s="34">
        <v>3231</v>
      </c>
      <c r="E645" s="18" t="s">
        <v>203</v>
      </c>
      <c r="F645" s="19"/>
      <c r="G645" s="5">
        <v>12995.9</v>
      </c>
      <c r="H645" s="5">
        <v>14000</v>
      </c>
      <c r="I645" s="5">
        <v>14000</v>
      </c>
      <c r="J645" s="5">
        <f t="shared" si="53"/>
        <v>14000</v>
      </c>
      <c r="AB645" s="5"/>
      <c r="AC645" s="5"/>
      <c r="AD645" s="5">
        <f t="shared" si="52"/>
        <v>14000</v>
      </c>
    </row>
    <row r="646" spans="1:30" s="21" customFormat="1" ht="15" hidden="1">
      <c r="A646" s="35" t="s">
        <v>132</v>
      </c>
      <c r="B646" s="33">
        <v>11</v>
      </c>
      <c r="C646" s="41" t="s">
        <v>40</v>
      </c>
      <c r="D646" s="34">
        <v>3232</v>
      </c>
      <c r="E646" s="18" t="s">
        <v>204</v>
      </c>
      <c r="F646" s="19"/>
      <c r="G646" s="5">
        <v>7466.59</v>
      </c>
      <c r="H646" s="5">
        <v>8000</v>
      </c>
      <c r="I646" s="5">
        <v>8000</v>
      </c>
      <c r="J646" s="5">
        <f t="shared" si="53"/>
        <v>8000</v>
      </c>
      <c r="AB646" s="5"/>
      <c r="AC646" s="5"/>
      <c r="AD646" s="5">
        <f t="shared" si="52"/>
        <v>8000</v>
      </c>
    </row>
    <row r="647" spans="1:30" s="21" customFormat="1" ht="15" hidden="1">
      <c r="A647" s="35" t="s">
        <v>132</v>
      </c>
      <c r="B647" s="33">
        <v>11</v>
      </c>
      <c r="C647" s="41" t="s">
        <v>40</v>
      </c>
      <c r="D647" s="34">
        <v>3233</v>
      </c>
      <c r="E647" s="18" t="s">
        <v>205</v>
      </c>
      <c r="F647" s="19"/>
      <c r="G647" s="5"/>
      <c r="H647" s="5">
        <v>20000</v>
      </c>
      <c r="I647" s="5">
        <v>20000</v>
      </c>
      <c r="J647" s="5">
        <f t="shared" si="53"/>
        <v>20000</v>
      </c>
      <c r="AB647" s="5"/>
      <c r="AC647" s="5"/>
      <c r="AD647" s="5">
        <f t="shared" si="52"/>
        <v>20000</v>
      </c>
    </row>
    <row r="648" spans="1:30" s="21" customFormat="1" ht="15" hidden="1">
      <c r="A648" s="35" t="s">
        <v>132</v>
      </c>
      <c r="B648" s="33">
        <v>11</v>
      </c>
      <c r="C648" s="41" t="s">
        <v>40</v>
      </c>
      <c r="D648" s="34">
        <v>3234</v>
      </c>
      <c r="E648" s="18" t="s">
        <v>206</v>
      </c>
      <c r="F648" s="19"/>
      <c r="G648" s="5">
        <v>2596</v>
      </c>
      <c r="H648" s="5">
        <v>3000</v>
      </c>
      <c r="I648" s="5">
        <v>3000</v>
      </c>
      <c r="J648" s="5">
        <f t="shared" si="53"/>
        <v>3000</v>
      </c>
      <c r="AB648" s="5"/>
      <c r="AC648" s="5"/>
      <c r="AD648" s="5">
        <f t="shared" si="52"/>
        <v>3000</v>
      </c>
    </row>
    <row r="649" spans="1:30" s="21" customFormat="1" ht="15" hidden="1">
      <c r="A649" s="35" t="s">
        <v>132</v>
      </c>
      <c r="B649" s="33">
        <v>11</v>
      </c>
      <c r="C649" s="41" t="s">
        <v>40</v>
      </c>
      <c r="D649" s="34">
        <v>3237</v>
      </c>
      <c r="E649" s="18" t="s">
        <v>63</v>
      </c>
      <c r="F649" s="19"/>
      <c r="G649" s="5">
        <v>36560.52</v>
      </c>
      <c r="H649" s="5">
        <v>30000</v>
      </c>
      <c r="I649" s="5">
        <v>30000</v>
      </c>
      <c r="J649" s="5">
        <f t="shared" si="53"/>
        <v>30000</v>
      </c>
      <c r="AB649" s="5"/>
      <c r="AC649" s="5"/>
      <c r="AD649" s="5">
        <f t="shared" si="52"/>
        <v>30000</v>
      </c>
    </row>
    <row r="650" spans="1:30" s="21" customFormat="1" ht="15" hidden="1">
      <c r="A650" s="35" t="s">
        <v>132</v>
      </c>
      <c r="B650" s="33">
        <v>11</v>
      </c>
      <c r="C650" s="41" t="s">
        <v>40</v>
      </c>
      <c r="D650" s="34">
        <v>3238</v>
      </c>
      <c r="E650" s="18" t="s">
        <v>208</v>
      </c>
      <c r="F650" s="19"/>
      <c r="G650" s="5">
        <v>5558.62</v>
      </c>
      <c r="H650" s="5">
        <v>7000</v>
      </c>
      <c r="I650" s="5">
        <v>7000</v>
      </c>
      <c r="J650" s="5">
        <f t="shared" si="53"/>
        <v>7000</v>
      </c>
      <c r="AB650" s="5"/>
      <c r="AC650" s="5"/>
      <c r="AD650" s="5">
        <f t="shared" si="52"/>
        <v>7000</v>
      </c>
    </row>
    <row r="651" spans="1:30" s="21" customFormat="1" ht="15" hidden="1">
      <c r="A651" s="35" t="s">
        <v>132</v>
      </c>
      <c r="B651" s="33">
        <v>11</v>
      </c>
      <c r="C651" s="41" t="s">
        <v>40</v>
      </c>
      <c r="D651" s="34">
        <v>3239</v>
      </c>
      <c r="E651" s="18" t="s">
        <v>71</v>
      </c>
      <c r="F651" s="19"/>
      <c r="G651" s="5">
        <v>8841.65</v>
      </c>
      <c r="H651" s="5">
        <v>10000</v>
      </c>
      <c r="I651" s="5">
        <v>10000</v>
      </c>
      <c r="J651" s="5">
        <f t="shared" si="53"/>
        <v>10000</v>
      </c>
      <c r="AB651" s="5"/>
      <c r="AC651" s="5"/>
      <c r="AD651" s="5">
        <f t="shared" si="52"/>
        <v>10000</v>
      </c>
    </row>
    <row r="652" spans="1:30" s="21" customFormat="1" ht="30" hidden="1">
      <c r="A652" s="35" t="s">
        <v>132</v>
      </c>
      <c r="B652" s="33">
        <v>11</v>
      </c>
      <c r="C652" s="41" t="s">
        <v>40</v>
      </c>
      <c r="D652" s="34">
        <v>3241</v>
      </c>
      <c r="E652" s="18" t="s">
        <v>401</v>
      </c>
      <c r="F652" s="19"/>
      <c r="G652" s="5"/>
      <c r="H652" s="5">
        <v>3000</v>
      </c>
      <c r="I652" s="5">
        <v>3000</v>
      </c>
      <c r="J652" s="5">
        <f t="shared" si="53"/>
        <v>3000</v>
      </c>
      <c r="AB652" s="5"/>
      <c r="AC652" s="5"/>
      <c r="AD652" s="5">
        <f t="shared" si="52"/>
        <v>3000</v>
      </c>
    </row>
    <row r="653" spans="1:30" s="21" customFormat="1" ht="30" hidden="1">
      <c r="A653" s="35" t="s">
        <v>132</v>
      </c>
      <c r="B653" s="33">
        <v>11</v>
      </c>
      <c r="C653" s="41" t="s">
        <v>40</v>
      </c>
      <c r="D653" s="34">
        <v>3291</v>
      </c>
      <c r="E653" s="18" t="s">
        <v>241</v>
      </c>
      <c r="F653" s="19"/>
      <c r="G653" s="5">
        <v>47293.77</v>
      </c>
      <c r="H653" s="5">
        <v>60000</v>
      </c>
      <c r="I653" s="5">
        <v>60000</v>
      </c>
      <c r="J653" s="5">
        <f t="shared" si="53"/>
        <v>60000</v>
      </c>
      <c r="AB653" s="5"/>
      <c r="AC653" s="5"/>
      <c r="AD653" s="5">
        <f t="shared" si="52"/>
        <v>60000</v>
      </c>
    </row>
    <row r="654" spans="1:30" s="21" customFormat="1" ht="15" hidden="1">
      <c r="A654" s="35" t="s">
        <v>132</v>
      </c>
      <c r="B654" s="33">
        <v>11</v>
      </c>
      <c r="C654" s="41" t="s">
        <v>40</v>
      </c>
      <c r="D654" s="34">
        <v>3292</v>
      </c>
      <c r="E654" s="18" t="s">
        <v>209</v>
      </c>
      <c r="F654" s="19"/>
      <c r="G654" s="5">
        <v>16724.73</v>
      </c>
      <c r="H654" s="5">
        <v>17000</v>
      </c>
      <c r="I654" s="5">
        <v>17000</v>
      </c>
      <c r="J654" s="5">
        <f t="shared" si="53"/>
        <v>17000</v>
      </c>
      <c r="AB654" s="5"/>
      <c r="AC654" s="5"/>
      <c r="AD654" s="5">
        <f t="shared" si="52"/>
        <v>17000</v>
      </c>
    </row>
    <row r="655" spans="1:30" s="21" customFormat="1" ht="15" hidden="1">
      <c r="A655" s="35" t="s">
        <v>132</v>
      </c>
      <c r="B655" s="33">
        <v>11</v>
      </c>
      <c r="C655" s="41" t="s">
        <v>40</v>
      </c>
      <c r="D655" s="34">
        <v>3293</v>
      </c>
      <c r="E655" s="18" t="s">
        <v>210</v>
      </c>
      <c r="F655" s="19"/>
      <c r="G655" s="5">
        <v>6877.23</v>
      </c>
      <c r="H655" s="5">
        <v>7000</v>
      </c>
      <c r="I655" s="5">
        <v>7000</v>
      </c>
      <c r="J655" s="5">
        <f t="shared" si="53"/>
        <v>7000</v>
      </c>
      <c r="AB655" s="5"/>
      <c r="AC655" s="5"/>
      <c r="AD655" s="5">
        <f t="shared" si="52"/>
        <v>7000</v>
      </c>
    </row>
    <row r="656" spans="1:30" s="21" customFormat="1" ht="15" hidden="1">
      <c r="A656" s="35" t="s">
        <v>132</v>
      </c>
      <c r="B656" s="33">
        <v>11</v>
      </c>
      <c r="C656" s="41" t="s">
        <v>40</v>
      </c>
      <c r="D656" s="34">
        <v>3294</v>
      </c>
      <c r="E656" s="18" t="s">
        <v>64</v>
      </c>
      <c r="F656" s="19"/>
      <c r="G656" s="5"/>
      <c r="H656" s="5">
        <v>2000</v>
      </c>
      <c r="I656" s="5">
        <v>2000</v>
      </c>
      <c r="J656" s="5">
        <f t="shared" si="53"/>
        <v>2000</v>
      </c>
      <c r="AB656" s="5"/>
      <c r="AC656" s="5"/>
      <c r="AD656" s="5">
        <f t="shared" si="52"/>
        <v>2000</v>
      </c>
    </row>
    <row r="657" spans="1:30" s="21" customFormat="1" ht="15" hidden="1">
      <c r="A657" s="35" t="s">
        <v>132</v>
      </c>
      <c r="B657" s="33">
        <v>11</v>
      </c>
      <c r="C657" s="41" t="s">
        <v>40</v>
      </c>
      <c r="D657" s="34">
        <v>3295</v>
      </c>
      <c r="E657" s="18" t="s">
        <v>400</v>
      </c>
      <c r="F657" s="19"/>
      <c r="G657" s="5">
        <v>69.2</v>
      </c>
      <c r="H657" s="5">
        <v>2000</v>
      </c>
      <c r="I657" s="5">
        <v>2000</v>
      </c>
      <c r="J657" s="5">
        <f t="shared" si="53"/>
        <v>2000</v>
      </c>
      <c r="AB657" s="5"/>
      <c r="AC657" s="5"/>
      <c r="AD657" s="5">
        <f t="shared" si="52"/>
        <v>2000</v>
      </c>
    </row>
    <row r="658" spans="1:30" s="21" customFormat="1" ht="15" hidden="1">
      <c r="A658" s="35" t="s">
        <v>132</v>
      </c>
      <c r="B658" s="33">
        <v>11</v>
      </c>
      <c r="C658" s="41" t="s">
        <v>40</v>
      </c>
      <c r="D658" s="34">
        <v>3299</v>
      </c>
      <c r="E658" s="18" t="s">
        <v>211</v>
      </c>
      <c r="F658" s="19"/>
      <c r="G658" s="5"/>
      <c r="H658" s="5">
        <v>2000</v>
      </c>
      <c r="I658" s="5">
        <v>2000</v>
      </c>
      <c r="J658" s="5">
        <f t="shared" si="53"/>
        <v>2000</v>
      </c>
      <c r="AB658" s="5"/>
      <c r="AC658" s="5"/>
      <c r="AD658" s="5">
        <f t="shared" si="52"/>
        <v>2000</v>
      </c>
    </row>
    <row r="659" spans="1:30" s="21" customFormat="1" ht="15" hidden="1">
      <c r="A659" s="35" t="s">
        <v>132</v>
      </c>
      <c r="B659" s="33">
        <v>11</v>
      </c>
      <c r="C659" s="41" t="s">
        <v>40</v>
      </c>
      <c r="D659" s="34">
        <v>3431</v>
      </c>
      <c r="E659" s="18" t="s">
        <v>242</v>
      </c>
      <c r="F659" s="19"/>
      <c r="G659" s="5"/>
      <c r="H659" s="5">
        <v>500</v>
      </c>
      <c r="I659" s="5">
        <v>500</v>
      </c>
      <c r="J659" s="5">
        <f t="shared" si="53"/>
        <v>500</v>
      </c>
      <c r="AB659" s="5"/>
      <c r="AC659" s="5"/>
      <c r="AD659" s="5">
        <f t="shared" si="52"/>
        <v>500</v>
      </c>
    </row>
    <row r="660" spans="1:30" s="21" customFormat="1" ht="15" hidden="1">
      <c r="A660" s="35" t="s">
        <v>132</v>
      </c>
      <c r="B660" s="33">
        <v>11</v>
      </c>
      <c r="C660" s="41" t="s">
        <v>40</v>
      </c>
      <c r="D660" s="34">
        <v>3433</v>
      </c>
      <c r="E660" s="18" t="s">
        <v>212</v>
      </c>
      <c r="F660" s="19"/>
      <c r="G660" s="5">
        <v>6.86</v>
      </c>
      <c r="H660" s="5">
        <v>700</v>
      </c>
      <c r="I660" s="5">
        <v>700</v>
      </c>
      <c r="J660" s="5">
        <f t="shared" si="53"/>
        <v>700</v>
      </c>
      <c r="AB660" s="5"/>
      <c r="AC660" s="5"/>
      <c r="AD660" s="5">
        <f t="shared" si="52"/>
        <v>700</v>
      </c>
    </row>
    <row r="661" spans="1:30" s="21" customFormat="1" ht="15" hidden="1">
      <c r="A661" s="35" t="s">
        <v>132</v>
      </c>
      <c r="B661" s="33">
        <v>11</v>
      </c>
      <c r="C661" s="41" t="s">
        <v>40</v>
      </c>
      <c r="D661" s="34">
        <v>4221</v>
      </c>
      <c r="E661" s="18" t="s">
        <v>216</v>
      </c>
      <c r="F661" s="19"/>
      <c r="G661" s="5"/>
      <c r="H661" s="5">
        <v>20000</v>
      </c>
      <c r="I661" s="5">
        <v>20000</v>
      </c>
      <c r="J661" s="5">
        <f t="shared" si="53"/>
        <v>20000</v>
      </c>
      <c r="AB661" s="5"/>
      <c r="AC661" s="5"/>
      <c r="AD661" s="5">
        <f t="shared" si="52"/>
        <v>20000</v>
      </c>
    </row>
    <row r="662" spans="1:30" s="21" customFormat="1" ht="60" hidden="1">
      <c r="A662" s="73" t="s">
        <v>284</v>
      </c>
      <c r="B662" s="73"/>
      <c r="C662" s="73"/>
      <c r="D662" s="73"/>
      <c r="E662" s="14" t="s">
        <v>131</v>
      </c>
      <c r="F662" s="15" t="s">
        <v>427</v>
      </c>
      <c r="G662" s="6">
        <f>SUM(G663)</f>
        <v>95914786.95</v>
      </c>
      <c r="H662" s="6">
        <f>SUM(H663)</f>
        <v>120000000</v>
      </c>
      <c r="I662" s="6">
        <f>SUM(I663)</f>
        <v>96000000</v>
      </c>
      <c r="J662" s="6">
        <f>SUM(J663)</f>
        <v>96000000</v>
      </c>
      <c r="AB662" s="6">
        <f>SUM(AB663)</f>
        <v>0</v>
      </c>
      <c r="AC662" s="6">
        <f>SUM(AC663)</f>
        <v>0</v>
      </c>
      <c r="AD662" s="5">
        <f t="shared" si="52"/>
        <v>96000000</v>
      </c>
    </row>
    <row r="663" spans="1:30" s="21" customFormat="1" ht="30" hidden="1">
      <c r="A663" s="35" t="s">
        <v>284</v>
      </c>
      <c r="B663" s="33">
        <v>11</v>
      </c>
      <c r="C663" s="42" t="s">
        <v>40</v>
      </c>
      <c r="D663" s="34">
        <v>3512</v>
      </c>
      <c r="E663" s="18" t="s">
        <v>227</v>
      </c>
      <c r="F663" s="19"/>
      <c r="G663" s="5">
        <v>95914786.95</v>
      </c>
      <c r="H663" s="5">
        <v>120000000</v>
      </c>
      <c r="I663" s="5">
        <v>96000000</v>
      </c>
      <c r="J663" s="5">
        <f>I663</f>
        <v>96000000</v>
      </c>
      <c r="AB663" s="5"/>
      <c r="AC663" s="5"/>
      <c r="AD663" s="5">
        <f aca="true" t="shared" si="54" ref="AD663:AD726">I663-AB663+AC663</f>
        <v>96000000</v>
      </c>
    </row>
    <row r="664" spans="1:30" s="21" customFormat="1" ht="60" hidden="1">
      <c r="A664" s="73" t="s">
        <v>133</v>
      </c>
      <c r="B664" s="73"/>
      <c r="C664" s="73"/>
      <c r="D664" s="73"/>
      <c r="E664" s="14" t="s">
        <v>62</v>
      </c>
      <c r="F664" s="15" t="s">
        <v>427</v>
      </c>
      <c r="G664" s="6">
        <f>SUM(G665)</f>
        <v>0</v>
      </c>
      <c r="H664" s="6">
        <f>SUM(H665)</f>
        <v>0</v>
      </c>
      <c r="I664" s="6">
        <f>SUM(I665)</f>
        <v>0</v>
      </c>
      <c r="J664" s="6">
        <f>SUM(J665)</f>
        <v>0</v>
      </c>
      <c r="AB664" s="6">
        <f>SUM(AB665)</f>
        <v>0</v>
      </c>
      <c r="AC664" s="6">
        <f>SUM(AC665)</f>
        <v>0</v>
      </c>
      <c r="AD664" s="5">
        <f t="shared" si="54"/>
        <v>0</v>
      </c>
    </row>
    <row r="665" spans="1:30" s="21" customFormat="1" ht="15" hidden="1">
      <c r="A665" s="35" t="s">
        <v>133</v>
      </c>
      <c r="B665" s="33">
        <v>11</v>
      </c>
      <c r="C665" s="41" t="s">
        <v>40</v>
      </c>
      <c r="D665" s="34">
        <v>4221</v>
      </c>
      <c r="E665" s="18" t="s">
        <v>216</v>
      </c>
      <c r="F665" s="19"/>
      <c r="G665" s="5">
        <v>0</v>
      </c>
      <c r="H665" s="5">
        <v>0</v>
      </c>
      <c r="I665" s="5">
        <v>0</v>
      </c>
      <c r="J665" s="5">
        <v>0</v>
      </c>
      <c r="AB665" s="5">
        <v>0</v>
      </c>
      <c r="AC665" s="5">
        <v>0</v>
      </c>
      <c r="AD665" s="5">
        <f t="shared" si="54"/>
        <v>0</v>
      </c>
    </row>
    <row r="666" spans="1:30" s="31" customFormat="1" ht="15.75" hidden="1">
      <c r="A666" s="82" t="s">
        <v>150</v>
      </c>
      <c r="B666" s="82"/>
      <c r="C666" s="82"/>
      <c r="D666" s="82"/>
      <c r="E666" s="82"/>
      <c r="F666" s="82"/>
      <c r="G666" s="2">
        <f>G667+G707+G717+G725+G727+G729+G715</f>
        <v>1492556.3799999997</v>
      </c>
      <c r="H666" s="2">
        <f>H667+H707+H717+H725+H727+H729+H715</f>
        <v>1994650</v>
      </c>
      <c r="I666" s="2">
        <f>I667+I707+I717+I725+I727+I729+I715</f>
        <v>1994650</v>
      </c>
      <c r="J666" s="2">
        <f>J667+J707+J717+J725+J727+J729+J715</f>
        <v>1942650</v>
      </c>
      <c r="AB666" s="2">
        <f>AB667+AB707+AB717+AB725+AB727+AB729+AB715</f>
        <v>0</v>
      </c>
      <c r="AC666" s="2">
        <f>AC667+AC707+AC717+AC725+AC727+AC729+AC715</f>
        <v>0</v>
      </c>
      <c r="AD666" s="5">
        <f t="shared" si="54"/>
        <v>1994650</v>
      </c>
    </row>
    <row r="667" spans="1:30" ht="75" hidden="1">
      <c r="A667" s="73" t="s">
        <v>159</v>
      </c>
      <c r="B667" s="73"/>
      <c r="C667" s="73"/>
      <c r="D667" s="73"/>
      <c r="E667" s="14" t="s">
        <v>453</v>
      </c>
      <c r="F667" s="15" t="s">
        <v>428</v>
      </c>
      <c r="G667" s="6">
        <f>SUM(G668:G706)</f>
        <v>1296698.7499999998</v>
      </c>
      <c r="H667" s="6">
        <f>SUM(H668:H706)</f>
        <v>1312150</v>
      </c>
      <c r="I667" s="6">
        <f>SUM(I668:I706)</f>
        <v>1312150</v>
      </c>
      <c r="J667" s="6">
        <f>SUM(J668:J706)</f>
        <v>1312150</v>
      </c>
      <c r="AB667" s="6">
        <f>SUM(AB668:AB706)</f>
        <v>0</v>
      </c>
      <c r="AC667" s="6">
        <f>SUM(AC668:AC706)</f>
        <v>0</v>
      </c>
      <c r="AD667" s="5">
        <f t="shared" si="54"/>
        <v>1312150</v>
      </c>
    </row>
    <row r="668" spans="1:30" ht="15" hidden="1">
      <c r="A668" s="35" t="s">
        <v>159</v>
      </c>
      <c r="B668" s="33">
        <v>11</v>
      </c>
      <c r="C668" s="41" t="s">
        <v>40</v>
      </c>
      <c r="D668" s="34">
        <v>3111</v>
      </c>
      <c r="E668" s="18" t="s">
        <v>34</v>
      </c>
      <c r="F668" s="19"/>
      <c r="G668" s="5">
        <v>605904.61</v>
      </c>
      <c r="H668" s="5">
        <v>675000</v>
      </c>
      <c r="I668" s="5">
        <v>675000</v>
      </c>
      <c r="J668" s="5">
        <f aca="true" t="shared" si="55" ref="J668:J706">I668</f>
        <v>675000</v>
      </c>
      <c r="AB668" s="5"/>
      <c r="AC668" s="5"/>
      <c r="AD668" s="5">
        <f t="shared" si="54"/>
        <v>675000</v>
      </c>
    </row>
    <row r="669" spans="1:30" ht="15" hidden="1">
      <c r="A669" s="35" t="s">
        <v>159</v>
      </c>
      <c r="B669" s="33">
        <v>11</v>
      </c>
      <c r="C669" s="41" t="s">
        <v>40</v>
      </c>
      <c r="D669" s="34">
        <v>3113</v>
      </c>
      <c r="E669" s="18" t="s">
        <v>35</v>
      </c>
      <c r="F669" s="19"/>
      <c r="G669" s="5"/>
      <c r="H669" s="5"/>
      <c r="I669" s="5"/>
      <c r="J669" s="5">
        <f t="shared" si="55"/>
        <v>0</v>
      </c>
      <c r="AB669" s="5"/>
      <c r="AC669" s="5"/>
      <c r="AD669" s="5">
        <f t="shared" si="54"/>
        <v>0</v>
      </c>
    </row>
    <row r="670" spans="1:30" ht="15" hidden="1">
      <c r="A670" s="35" t="s">
        <v>159</v>
      </c>
      <c r="B670" s="33">
        <v>11</v>
      </c>
      <c r="C670" s="41" t="s">
        <v>40</v>
      </c>
      <c r="D670" s="34">
        <v>3114</v>
      </c>
      <c r="E670" s="18" t="s">
        <v>36</v>
      </c>
      <c r="F670" s="19"/>
      <c r="G670" s="5"/>
      <c r="H670" s="5"/>
      <c r="I670" s="5"/>
      <c r="J670" s="5">
        <f t="shared" si="55"/>
        <v>0</v>
      </c>
      <c r="AB670" s="5"/>
      <c r="AC670" s="5"/>
      <c r="AD670" s="5">
        <f t="shared" si="54"/>
        <v>0</v>
      </c>
    </row>
    <row r="671" spans="1:30" ht="15" hidden="1">
      <c r="A671" s="35" t="s">
        <v>159</v>
      </c>
      <c r="B671" s="33">
        <v>11</v>
      </c>
      <c r="C671" s="41" t="s">
        <v>40</v>
      </c>
      <c r="D671" s="34">
        <v>3121</v>
      </c>
      <c r="E671" s="18" t="s">
        <v>225</v>
      </c>
      <c r="F671" s="19"/>
      <c r="G671" s="5">
        <v>8041.71</v>
      </c>
      <c r="H671" s="5"/>
      <c r="I671" s="5"/>
      <c r="J671" s="5">
        <f t="shared" si="55"/>
        <v>0</v>
      </c>
      <c r="AB671" s="5"/>
      <c r="AC671" s="5"/>
      <c r="AD671" s="5">
        <f t="shared" si="54"/>
        <v>0</v>
      </c>
    </row>
    <row r="672" spans="1:30" ht="15" hidden="1">
      <c r="A672" s="35" t="s">
        <v>159</v>
      </c>
      <c r="B672" s="33">
        <v>11</v>
      </c>
      <c r="C672" s="41" t="s">
        <v>40</v>
      </c>
      <c r="D672" s="34">
        <v>3132</v>
      </c>
      <c r="E672" s="18" t="s">
        <v>484</v>
      </c>
      <c r="F672" s="19"/>
      <c r="G672" s="5">
        <v>93915.21</v>
      </c>
      <c r="H672" s="5">
        <v>108000</v>
      </c>
      <c r="I672" s="5">
        <v>108000</v>
      </c>
      <c r="J672" s="5">
        <f t="shared" si="55"/>
        <v>108000</v>
      </c>
      <c r="AB672" s="5"/>
      <c r="AC672" s="5"/>
      <c r="AD672" s="5">
        <f t="shared" si="54"/>
        <v>108000</v>
      </c>
    </row>
    <row r="673" spans="1:30" ht="30" hidden="1">
      <c r="A673" s="35" t="s">
        <v>159</v>
      </c>
      <c r="B673" s="33">
        <v>11</v>
      </c>
      <c r="C673" s="41" t="s">
        <v>40</v>
      </c>
      <c r="D673" s="34">
        <v>3133</v>
      </c>
      <c r="E673" s="18" t="s">
        <v>446</v>
      </c>
      <c r="F673" s="19"/>
      <c r="G673" s="5">
        <v>10906.28</v>
      </c>
      <c r="H673" s="5">
        <v>12150</v>
      </c>
      <c r="I673" s="5">
        <v>12150</v>
      </c>
      <c r="J673" s="5">
        <f t="shared" si="55"/>
        <v>12150</v>
      </c>
      <c r="AB673" s="5"/>
      <c r="AC673" s="5"/>
      <c r="AD673" s="5">
        <f t="shared" si="54"/>
        <v>12150</v>
      </c>
    </row>
    <row r="674" spans="1:30" ht="15" hidden="1">
      <c r="A674" s="35" t="s">
        <v>159</v>
      </c>
      <c r="B674" s="33">
        <v>11</v>
      </c>
      <c r="C674" s="41" t="s">
        <v>40</v>
      </c>
      <c r="D674" s="34">
        <v>3211</v>
      </c>
      <c r="E674" s="18" t="s">
        <v>196</v>
      </c>
      <c r="F674" s="19"/>
      <c r="G674" s="5">
        <v>9841.96</v>
      </c>
      <c r="H674" s="5">
        <v>3000</v>
      </c>
      <c r="I674" s="5">
        <v>3000</v>
      </c>
      <c r="J674" s="5">
        <f t="shared" si="55"/>
        <v>3000</v>
      </c>
      <c r="AB674" s="5"/>
      <c r="AC674" s="5"/>
      <c r="AD674" s="5">
        <f t="shared" si="54"/>
        <v>3000</v>
      </c>
    </row>
    <row r="675" spans="1:30" ht="30" hidden="1">
      <c r="A675" s="35" t="s">
        <v>159</v>
      </c>
      <c r="B675" s="33">
        <v>11</v>
      </c>
      <c r="C675" s="41" t="s">
        <v>40</v>
      </c>
      <c r="D675" s="34">
        <v>3212</v>
      </c>
      <c r="E675" s="18" t="s">
        <v>197</v>
      </c>
      <c r="F675" s="19"/>
      <c r="G675" s="5">
        <v>117416.3</v>
      </c>
      <c r="H675" s="5">
        <v>125000</v>
      </c>
      <c r="I675" s="5">
        <v>125000</v>
      </c>
      <c r="J675" s="5">
        <f t="shared" si="55"/>
        <v>125000</v>
      </c>
      <c r="AB675" s="5"/>
      <c r="AC675" s="5"/>
      <c r="AD675" s="5">
        <f t="shared" si="54"/>
        <v>125000</v>
      </c>
    </row>
    <row r="676" spans="1:30" ht="15" hidden="1">
      <c r="A676" s="35" t="s">
        <v>159</v>
      </c>
      <c r="B676" s="33">
        <v>11</v>
      </c>
      <c r="C676" s="41" t="s">
        <v>40</v>
      </c>
      <c r="D676" s="34">
        <v>3213</v>
      </c>
      <c r="E676" s="18" t="s">
        <v>198</v>
      </c>
      <c r="F676" s="19"/>
      <c r="G676" s="5">
        <v>3936</v>
      </c>
      <c r="H676" s="5"/>
      <c r="I676" s="5"/>
      <c r="J676" s="5">
        <f t="shared" si="55"/>
        <v>0</v>
      </c>
      <c r="AB676" s="5"/>
      <c r="AC676" s="5"/>
      <c r="AD676" s="5">
        <f t="shared" si="54"/>
        <v>0</v>
      </c>
    </row>
    <row r="677" spans="1:30" ht="15" hidden="1">
      <c r="A677" s="35" t="s">
        <v>159</v>
      </c>
      <c r="B677" s="33">
        <v>11</v>
      </c>
      <c r="C677" s="41" t="s">
        <v>40</v>
      </c>
      <c r="D677" s="34">
        <v>3214</v>
      </c>
      <c r="E677" s="18" t="s">
        <v>397</v>
      </c>
      <c r="F677" s="19"/>
      <c r="G677" s="5">
        <v>290</v>
      </c>
      <c r="H677" s="5"/>
      <c r="I677" s="5"/>
      <c r="J677" s="5">
        <f t="shared" si="55"/>
        <v>0</v>
      </c>
      <c r="AB677" s="5"/>
      <c r="AC677" s="5"/>
      <c r="AD677" s="5">
        <f t="shared" si="54"/>
        <v>0</v>
      </c>
    </row>
    <row r="678" spans="1:30" ht="15" hidden="1">
      <c r="A678" s="35" t="s">
        <v>159</v>
      </c>
      <c r="B678" s="33">
        <v>11</v>
      </c>
      <c r="C678" s="41" t="s">
        <v>40</v>
      </c>
      <c r="D678" s="34">
        <v>3221</v>
      </c>
      <c r="E678" s="18" t="s">
        <v>234</v>
      </c>
      <c r="F678" s="19"/>
      <c r="G678" s="5">
        <v>16049.39</v>
      </c>
      <c r="H678" s="5">
        <v>10000</v>
      </c>
      <c r="I678" s="5">
        <v>10000</v>
      </c>
      <c r="J678" s="5">
        <f t="shared" si="55"/>
        <v>10000</v>
      </c>
      <c r="AB678" s="5"/>
      <c r="AC678" s="5"/>
      <c r="AD678" s="5">
        <f t="shared" si="54"/>
        <v>10000</v>
      </c>
    </row>
    <row r="679" spans="1:30" ht="15" hidden="1">
      <c r="A679" s="35" t="s">
        <v>159</v>
      </c>
      <c r="B679" s="33">
        <v>11</v>
      </c>
      <c r="C679" s="41" t="s">
        <v>40</v>
      </c>
      <c r="D679" s="34">
        <v>3222</v>
      </c>
      <c r="E679" s="18" t="s">
        <v>200</v>
      </c>
      <c r="F679" s="19"/>
      <c r="G679" s="5"/>
      <c r="H679" s="5"/>
      <c r="I679" s="5"/>
      <c r="J679" s="5">
        <f t="shared" si="55"/>
        <v>0</v>
      </c>
      <c r="AB679" s="5"/>
      <c r="AC679" s="5"/>
      <c r="AD679" s="5">
        <f t="shared" si="54"/>
        <v>0</v>
      </c>
    </row>
    <row r="680" spans="1:30" ht="15" hidden="1">
      <c r="A680" s="35" t="s">
        <v>159</v>
      </c>
      <c r="B680" s="33">
        <v>11</v>
      </c>
      <c r="C680" s="41" t="s">
        <v>40</v>
      </c>
      <c r="D680" s="34">
        <v>3223</v>
      </c>
      <c r="E680" s="18" t="s">
        <v>201</v>
      </c>
      <c r="F680" s="19"/>
      <c r="G680" s="5">
        <v>205099.51</v>
      </c>
      <c r="H680" s="5">
        <v>200000</v>
      </c>
      <c r="I680" s="5">
        <v>200000</v>
      </c>
      <c r="J680" s="5">
        <f t="shared" si="55"/>
        <v>200000</v>
      </c>
      <c r="AB680" s="5"/>
      <c r="AC680" s="5"/>
      <c r="AD680" s="5">
        <f t="shared" si="54"/>
        <v>200000</v>
      </c>
    </row>
    <row r="681" spans="1:30" ht="30" hidden="1">
      <c r="A681" s="35" t="s">
        <v>159</v>
      </c>
      <c r="B681" s="33">
        <v>11</v>
      </c>
      <c r="C681" s="41" t="s">
        <v>40</v>
      </c>
      <c r="D681" s="34">
        <v>3224</v>
      </c>
      <c r="E681" s="18" t="s">
        <v>231</v>
      </c>
      <c r="F681" s="19"/>
      <c r="G681" s="5">
        <v>12881.41</v>
      </c>
      <c r="H681" s="5">
        <v>6000</v>
      </c>
      <c r="I681" s="5">
        <v>6000</v>
      </c>
      <c r="J681" s="5">
        <f t="shared" si="55"/>
        <v>6000</v>
      </c>
      <c r="AB681" s="5"/>
      <c r="AC681" s="5"/>
      <c r="AD681" s="5">
        <f t="shared" si="54"/>
        <v>6000</v>
      </c>
    </row>
    <row r="682" spans="1:30" ht="15" hidden="1">
      <c r="A682" s="35" t="s">
        <v>159</v>
      </c>
      <c r="B682" s="33">
        <v>11</v>
      </c>
      <c r="C682" s="41" t="s">
        <v>40</v>
      </c>
      <c r="D682" s="34">
        <v>3225</v>
      </c>
      <c r="E682" s="18" t="s">
        <v>240</v>
      </c>
      <c r="F682" s="19"/>
      <c r="G682" s="5">
        <v>814.19</v>
      </c>
      <c r="H682" s="5"/>
      <c r="I682" s="5"/>
      <c r="J682" s="5">
        <f t="shared" si="55"/>
        <v>0</v>
      </c>
      <c r="AB682" s="5"/>
      <c r="AC682" s="5"/>
      <c r="AD682" s="5">
        <f t="shared" si="54"/>
        <v>0</v>
      </c>
    </row>
    <row r="683" spans="1:30" ht="15" hidden="1">
      <c r="A683" s="35" t="s">
        <v>159</v>
      </c>
      <c r="B683" s="33">
        <v>11</v>
      </c>
      <c r="C683" s="41" t="s">
        <v>40</v>
      </c>
      <c r="D683" s="34">
        <v>3227</v>
      </c>
      <c r="E683" s="18" t="s">
        <v>417</v>
      </c>
      <c r="F683" s="19"/>
      <c r="G683" s="5"/>
      <c r="H683" s="5"/>
      <c r="I683" s="5"/>
      <c r="J683" s="5">
        <f t="shared" si="55"/>
        <v>0</v>
      </c>
      <c r="AB683" s="5"/>
      <c r="AC683" s="5"/>
      <c r="AD683" s="5">
        <f t="shared" si="54"/>
        <v>0</v>
      </c>
    </row>
    <row r="684" spans="1:30" ht="15" hidden="1">
      <c r="A684" s="35" t="s">
        <v>159</v>
      </c>
      <c r="B684" s="33">
        <v>11</v>
      </c>
      <c r="C684" s="41" t="s">
        <v>40</v>
      </c>
      <c r="D684" s="34">
        <v>3231</v>
      </c>
      <c r="E684" s="18" t="s">
        <v>203</v>
      </c>
      <c r="F684" s="19"/>
      <c r="G684" s="5">
        <v>28480.65</v>
      </c>
      <c r="H684" s="5">
        <v>30000</v>
      </c>
      <c r="I684" s="5">
        <v>30000</v>
      </c>
      <c r="J684" s="5">
        <f t="shared" si="55"/>
        <v>30000</v>
      </c>
      <c r="AB684" s="5"/>
      <c r="AC684" s="5"/>
      <c r="AD684" s="5">
        <f t="shared" si="54"/>
        <v>30000</v>
      </c>
    </row>
    <row r="685" spans="1:30" ht="15" hidden="1">
      <c r="A685" s="35" t="s">
        <v>159</v>
      </c>
      <c r="B685" s="33">
        <v>11</v>
      </c>
      <c r="C685" s="41" t="s">
        <v>40</v>
      </c>
      <c r="D685" s="34">
        <v>3232</v>
      </c>
      <c r="E685" s="18" t="s">
        <v>204</v>
      </c>
      <c r="F685" s="19"/>
      <c r="G685" s="5">
        <v>17387.4</v>
      </c>
      <c r="H685" s="5">
        <v>20000</v>
      </c>
      <c r="I685" s="5">
        <v>20000</v>
      </c>
      <c r="J685" s="5">
        <f t="shared" si="55"/>
        <v>20000</v>
      </c>
      <c r="AB685" s="5"/>
      <c r="AC685" s="5"/>
      <c r="AD685" s="5">
        <f t="shared" si="54"/>
        <v>20000</v>
      </c>
    </row>
    <row r="686" spans="1:30" ht="15" hidden="1">
      <c r="A686" s="35" t="s">
        <v>159</v>
      </c>
      <c r="B686" s="33">
        <v>11</v>
      </c>
      <c r="C686" s="41" t="s">
        <v>40</v>
      </c>
      <c r="D686" s="34">
        <v>3233</v>
      </c>
      <c r="E686" s="18" t="s">
        <v>205</v>
      </c>
      <c r="F686" s="19"/>
      <c r="G686" s="5">
        <v>9276.2</v>
      </c>
      <c r="H686" s="5">
        <v>4500</v>
      </c>
      <c r="I686" s="5">
        <v>4500</v>
      </c>
      <c r="J686" s="5">
        <f t="shared" si="55"/>
        <v>4500</v>
      </c>
      <c r="AB686" s="5"/>
      <c r="AC686" s="5"/>
      <c r="AD686" s="5">
        <f t="shared" si="54"/>
        <v>4500</v>
      </c>
    </row>
    <row r="687" spans="1:30" ht="15" hidden="1">
      <c r="A687" s="35" t="s">
        <v>159</v>
      </c>
      <c r="B687" s="33">
        <v>11</v>
      </c>
      <c r="C687" s="41" t="s">
        <v>40</v>
      </c>
      <c r="D687" s="34">
        <v>3234</v>
      </c>
      <c r="E687" s="18" t="s">
        <v>206</v>
      </c>
      <c r="F687" s="19"/>
      <c r="G687" s="5">
        <v>1120.46</v>
      </c>
      <c r="H687" s="5">
        <v>1500</v>
      </c>
      <c r="I687" s="5">
        <v>1500</v>
      </c>
      <c r="J687" s="5">
        <f t="shared" si="55"/>
        <v>1500</v>
      </c>
      <c r="AB687" s="5"/>
      <c r="AC687" s="5"/>
      <c r="AD687" s="5">
        <f t="shared" si="54"/>
        <v>1500</v>
      </c>
    </row>
    <row r="688" spans="1:30" ht="15" hidden="1">
      <c r="A688" s="35" t="s">
        <v>159</v>
      </c>
      <c r="B688" s="33">
        <v>11</v>
      </c>
      <c r="C688" s="41" t="s">
        <v>40</v>
      </c>
      <c r="D688" s="34">
        <v>3235</v>
      </c>
      <c r="E688" s="18" t="s">
        <v>72</v>
      </c>
      <c r="F688" s="19"/>
      <c r="G688" s="5">
        <v>10500</v>
      </c>
      <c r="H688" s="5">
        <v>10500</v>
      </c>
      <c r="I688" s="5">
        <v>10500</v>
      </c>
      <c r="J688" s="5">
        <f t="shared" si="55"/>
        <v>10500</v>
      </c>
      <c r="AB688" s="5"/>
      <c r="AC688" s="5"/>
      <c r="AD688" s="5">
        <f t="shared" si="54"/>
        <v>10500</v>
      </c>
    </row>
    <row r="689" spans="1:30" ht="15" hidden="1">
      <c r="A689" s="35" t="s">
        <v>159</v>
      </c>
      <c r="B689" s="33">
        <v>11</v>
      </c>
      <c r="C689" s="41" t="s">
        <v>40</v>
      </c>
      <c r="D689" s="34">
        <v>3236</v>
      </c>
      <c r="E689" s="18" t="s">
        <v>207</v>
      </c>
      <c r="F689" s="19"/>
      <c r="G689" s="5">
        <v>1440</v>
      </c>
      <c r="H689" s="5">
        <v>1000</v>
      </c>
      <c r="I689" s="5">
        <v>1000</v>
      </c>
      <c r="J689" s="5">
        <f t="shared" si="55"/>
        <v>1000</v>
      </c>
      <c r="AB689" s="5"/>
      <c r="AC689" s="5"/>
      <c r="AD689" s="5">
        <f t="shared" si="54"/>
        <v>1000</v>
      </c>
    </row>
    <row r="690" spans="1:30" ht="15" hidden="1">
      <c r="A690" s="35" t="s">
        <v>159</v>
      </c>
      <c r="B690" s="33">
        <v>11</v>
      </c>
      <c r="C690" s="41" t="s">
        <v>40</v>
      </c>
      <c r="D690" s="34">
        <v>3237</v>
      </c>
      <c r="E690" s="18" t="s">
        <v>63</v>
      </c>
      <c r="F690" s="19"/>
      <c r="G690" s="5"/>
      <c r="H690" s="5"/>
      <c r="I690" s="5"/>
      <c r="J690" s="5">
        <f t="shared" si="55"/>
        <v>0</v>
      </c>
      <c r="AB690" s="5"/>
      <c r="AC690" s="5"/>
      <c r="AD690" s="5">
        <f t="shared" si="54"/>
        <v>0</v>
      </c>
    </row>
    <row r="691" spans="1:30" ht="15" hidden="1">
      <c r="A691" s="35" t="s">
        <v>159</v>
      </c>
      <c r="B691" s="33">
        <v>11</v>
      </c>
      <c r="C691" s="41" t="s">
        <v>40</v>
      </c>
      <c r="D691" s="34">
        <v>3238</v>
      </c>
      <c r="E691" s="18" t="s">
        <v>208</v>
      </c>
      <c r="F691" s="19"/>
      <c r="G691" s="5">
        <v>2351.76</v>
      </c>
      <c r="H691" s="5">
        <v>2500</v>
      </c>
      <c r="I691" s="5">
        <v>2500</v>
      </c>
      <c r="J691" s="5">
        <f t="shared" si="55"/>
        <v>2500</v>
      </c>
      <c r="AB691" s="5"/>
      <c r="AC691" s="5"/>
      <c r="AD691" s="5">
        <f t="shared" si="54"/>
        <v>2500</v>
      </c>
    </row>
    <row r="692" spans="1:30" ht="15" hidden="1">
      <c r="A692" s="35" t="s">
        <v>159</v>
      </c>
      <c r="B692" s="33">
        <v>11</v>
      </c>
      <c r="C692" s="41" t="s">
        <v>40</v>
      </c>
      <c r="D692" s="34">
        <v>3239</v>
      </c>
      <c r="E692" s="18" t="s">
        <v>71</v>
      </c>
      <c r="F692" s="19"/>
      <c r="G692" s="5">
        <v>19784.01</v>
      </c>
      <c r="H692" s="5">
        <v>15000</v>
      </c>
      <c r="I692" s="5">
        <v>15000</v>
      </c>
      <c r="J692" s="5">
        <f t="shared" si="55"/>
        <v>15000</v>
      </c>
      <c r="AB692" s="5"/>
      <c r="AC692" s="5"/>
      <c r="AD692" s="5">
        <f t="shared" si="54"/>
        <v>15000</v>
      </c>
    </row>
    <row r="693" spans="1:30" ht="30" hidden="1">
      <c r="A693" s="35" t="s">
        <v>159</v>
      </c>
      <c r="B693" s="33">
        <v>11</v>
      </c>
      <c r="C693" s="41" t="s">
        <v>40</v>
      </c>
      <c r="D693" s="34">
        <v>3291</v>
      </c>
      <c r="E693" s="18" t="s">
        <v>241</v>
      </c>
      <c r="F693" s="19"/>
      <c r="G693" s="5">
        <v>91285.56</v>
      </c>
      <c r="H693" s="5">
        <v>75000</v>
      </c>
      <c r="I693" s="5">
        <v>75000</v>
      </c>
      <c r="J693" s="5">
        <f t="shared" si="55"/>
        <v>75000</v>
      </c>
      <c r="AB693" s="5"/>
      <c r="AC693" s="5"/>
      <c r="AD693" s="5">
        <f t="shared" si="54"/>
        <v>75000</v>
      </c>
    </row>
    <row r="694" spans="1:30" ht="15" hidden="1">
      <c r="A694" s="35" t="s">
        <v>159</v>
      </c>
      <c r="B694" s="33">
        <v>11</v>
      </c>
      <c r="C694" s="41" t="s">
        <v>40</v>
      </c>
      <c r="D694" s="34">
        <v>3292</v>
      </c>
      <c r="E694" s="18" t="s">
        <v>209</v>
      </c>
      <c r="F694" s="19"/>
      <c r="G694" s="5">
        <v>53.02</v>
      </c>
      <c r="H694" s="5">
        <v>10000</v>
      </c>
      <c r="I694" s="5">
        <v>10000</v>
      </c>
      <c r="J694" s="5">
        <f t="shared" si="55"/>
        <v>10000</v>
      </c>
      <c r="AB694" s="5"/>
      <c r="AC694" s="5"/>
      <c r="AD694" s="5">
        <f t="shared" si="54"/>
        <v>10000</v>
      </c>
    </row>
    <row r="695" spans="1:30" ht="15" hidden="1">
      <c r="A695" s="35" t="s">
        <v>159</v>
      </c>
      <c r="B695" s="33">
        <v>11</v>
      </c>
      <c r="C695" s="41" t="s">
        <v>40</v>
      </c>
      <c r="D695" s="34">
        <v>3293</v>
      </c>
      <c r="E695" s="18" t="s">
        <v>210</v>
      </c>
      <c r="F695" s="19"/>
      <c r="G695" s="5">
        <v>2096.46</v>
      </c>
      <c r="H695" s="5">
        <v>2000</v>
      </c>
      <c r="I695" s="5">
        <v>2000</v>
      </c>
      <c r="J695" s="5">
        <f t="shared" si="55"/>
        <v>2000</v>
      </c>
      <c r="AB695" s="5"/>
      <c r="AC695" s="5"/>
      <c r="AD695" s="5">
        <f t="shared" si="54"/>
        <v>2000</v>
      </c>
    </row>
    <row r="696" spans="1:30" ht="15" hidden="1">
      <c r="A696" s="35" t="s">
        <v>159</v>
      </c>
      <c r="B696" s="33">
        <v>11</v>
      </c>
      <c r="C696" s="41" t="s">
        <v>40</v>
      </c>
      <c r="D696" s="34">
        <v>3295</v>
      </c>
      <c r="E696" s="18" t="s">
        <v>400</v>
      </c>
      <c r="F696" s="19"/>
      <c r="G696" s="5">
        <v>196.8</v>
      </c>
      <c r="H696" s="5">
        <v>1000</v>
      </c>
      <c r="I696" s="5">
        <v>1000</v>
      </c>
      <c r="J696" s="5">
        <f t="shared" si="55"/>
        <v>1000</v>
      </c>
      <c r="AB696" s="5"/>
      <c r="AC696" s="5"/>
      <c r="AD696" s="5">
        <f t="shared" si="54"/>
        <v>1000</v>
      </c>
    </row>
    <row r="697" spans="1:30" ht="15" hidden="1">
      <c r="A697" s="35" t="s">
        <v>159</v>
      </c>
      <c r="B697" s="33">
        <v>11</v>
      </c>
      <c r="C697" s="41" t="s">
        <v>40</v>
      </c>
      <c r="D697" s="34">
        <v>3299</v>
      </c>
      <c r="E697" s="18" t="s">
        <v>211</v>
      </c>
      <c r="F697" s="19"/>
      <c r="G697" s="5">
        <v>2600</v>
      </c>
      <c r="H697" s="5"/>
      <c r="I697" s="5"/>
      <c r="J697" s="5">
        <f t="shared" si="55"/>
        <v>0</v>
      </c>
      <c r="AB697" s="5"/>
      <c r="AC697" s="5"/>
      <c r="AD697" s="5">
        <f t="shared" si="54"/>
        <v>0</v>
      </c>
    </row>
    <row r="698" spans="1:30" ht="15" hidden="1">
      <c r="A698" s="35" t="s">
        <v>159</v>
      </c>
      <c r="B698" s="33">
        <v>11</v>
      </c>
      <c r="C698" s="41" t="s">
        <v>40</v>
      </c>
      <c r="D698" s="34">
        <v>3431</v>
      </c>
      <c r="E698" s="18" t="s">
        <v>242</v>
      </c>
      <c r="F698" s="19"/>
      <c r="G698" s="5"/>
      <c r="H698" s="5"/>
      <c r="I698" s="5"/>
      <c r="J698" s="5">
        <f t="shared" si="55"/>
        <v>0</v>
      </c>
      <c r="AB698" s="5"/>
      <c r="AC698" s="5"/>
      <c r="AD698" s="5">
        <f t="shared" si="54"/>
        <v>0</v>
      </c>
    </row>
    <row r="699" spans="1:30" ht="15" hidden="1">
      <c r="A699" s="35" t="s">
        <v>159</v>
      </c>
      <c r="B699" s="33">
        <v>11</v>
      </c>
      <c r="C699" s="41" t="s">
        <v>40</v>
      </c>
      <c r="D699" s="34">
        <v>3432</v>
      </c>
      <c r="E699" s="18" t="s">
        <v>418</v>
      </c>
      <c r="F699" s="19"/>
      <c r="G699" s="5"/>
      <c r="H699" s="5"/>
      <c r="I699" s="5"/>
      <c r="J699" s="5">
        <f t="shared" si="55"/>
        <v>0</v>
      </c>
      <c r="AB699" s="5"/>
      <c r="AC699" s="5"/>
      <c r="AD699" s="5">
        <f t="shared" si="54"/>
        <v>0</v>
      </c>
    </row>
    <row r="700" spans="1:30" ht="15" hidden="1">
      <c r="A700" s="35" t="s">
        <v>159</v>
      </c>
      <c r="B700" s="33">
        <v>11</v>
      </c>
      <c r="C700" s="41" t="s">
        <v>40</v>
      </c>
      <c r="D700" s="34">
        <v>3433</v>
      </c>
      <c r="E700" s="18" t="s">
        <v>212</v>
      </c>
      <c r="F700" s="19"/>
      <c r="G700" s="5"/>
      <c r="H700" s="5"/>
      <c r="I700" s="5"/>
      <c r="J700" s="5">
        <f t="shared" si="55"/>
        <v>0</v>
      </c>
      <c r="AB700" s="5"/>
      <c r="AC700" s="5"/>
      <c r="AD700" s="5">
        <f t="shared" si="54"/>
        <v>0</v>
      </c>
    </row>
    <row r="701" spans="1:30" ht="15" hidden="1">
      <c r="A701" s="35" t="s">
        <v>159</v>
      </c>
      <c r="B701" s="33">
        <v>11</v>
      </c>
      <c r="C701" s="41" t="s">
        <v>40</v>
      </c>
      <c r="D701" s="34">
        <v>3434</v>
      </c>
      <c r="E701" s="18" t="s">
        <v>213</v>
      </c>
      <c r="F701" s="19"/>
      <c r="G701" s="5"/>
      <c r="H701" s="5"/>
      <c r="I701" s="5"/>
      <c r="J701" s="5">
        <f t="shared" si="55"/>
        <v>0</v>
      </c>
      <c r="AB701" s="5"/>
      <c r="AC701" s="5"/>
      <c r="AD701" s="5">
        <f t="shared" si="54"/>
        <v>0</v>
      </c>
    </row>
    <row r="702" spans="1:30" ht="15" hidden="1">
      <c r="A702" s="35" t="s">
        <v>159</v>
      </c>
      <c r="B702" s="33">
        <v>11</v>
      </c>
      <c r="C702" s="41" t="s">
        <v>40</v>
      </c>
      <c r="D702" s="34">
        <v>4221</v>
      </c>
      <c r="E702" s="18" t="s">
        <v>216</v>
      </c>
      <c r="F702" s="19"/>
      <c r="G702" s="5">
        <v>6127.86</v>
      </c>
      <c r="H702" s="5"/>
      <c r="I702" s="5"/>
      <c r="J702" s="5">
        <f t="shared" si="55"/>
        <v>0</v>
      </c>
      <c r="AB702" s="5"/>
      <c r="AC702" s="5"/>
      <c r="AD702" s="5">
        <f t="shared" si="54"/>
        <v>0</v>
      </c>
    </row>
    <row r="703" spans="1:30" ht="15" hidden="1">
      <c r="A703" s="35" t="s">
        <v>159</v>
      </c>
      <c r="B703" s="33">
        <v>11</v>
      </c>
      <c r="C703" s="41" t="s">
        <v>40</v>
      </c>
      <c r="D703" s="34">
        <v>4222</v>
      </c>
      <c r="E703" s="18" t="s">
        <v>217</v>
      </c>
      <c r="F703" s="19"/>
      <c r="G703" s="5">
        <v>18902</v>
      </c>
      <c r="H703" s="5"/>
      <c r="I703" s="5"/>
      <c r="J703" s="5">
        <f t="shared" si="55"/>
        <v>0</v>
      </c>
      <c r="AB703" s="5"/>
      <c r="AC703" s="5"/>
      <c r="AD703" s="5">
        <f t="shared" si="54"/>
        <v>0</v>
      </c>
    </row>
    <row r="704" spans="1:30" ht="15" hidden="1">
      <c r="A704" s="35" t="s">
        <v>159</v>
      </c>
      <c r="B704" s="33">
        <v>11</v>
      </c>
      <c r="C704" s="41" t="s">
        <v>40</v>
      </c>
      <c r="D704" s="34">
        <v>4223</v>
      </c>
      <c r="E704" s="18" t="s">
        <v>218</v>
      </c>
      <c r="F704" s="19"/>
      <c r="G704" s="5"/>
      <c r="H704" s="5"/>
      <c r="I704" s="5"/>
      <c r="J704" s="5">
        <f t="shared" si="55"/>
        <v>0</v>
      </c>
      <c r="AB704" s="5"/>
      <c r="AC704" s="5"/>
      <c r="AD704" s="5">
        <f t="shared" si="54"/>
        <v>0</v>
      </c>
    </row>
    <row r="705" spans="1:30" ht="15" hidden="1">
      <c r="A705" s="35" t="s">
        <v>159</v>
      </c>
      <c r="B705" s="33">
        <v>11</v>
      </c>
      <c r="C705" s="41" t="s">
        <v>40</v>
      </c>
      <c r="D705" s="34">
        <v>4225</v>
      </c>
      <c r="E705" s="18" t="s">
        <v>221</v>
      </c>
      <c r="F705" s="19"/>
      <c r="G705" s="5"/>
      <c r="H705" s="5"/>
      <c r="I705" s="5"/>
      <c r="J705" s="5">
        <f t="shared" si="55"/>
        <v>0</v>
      </c>
      <c r="AB705" s="5"/>
      <c r="AC705" s="5"/>
      <c r="AD705" s="5">
        <f t="shared" si="54"/>
        <v>0</v>
      </c>
    </row>
    <row r="706" spans="1:30" ht="15" hidden="1">
      <c r="A706" s="35" t="s">
        <v>159</v>
      </c>
      <c r="B706" s="33">
        <v>11</v>
      </c>
      <c r="C706" s="41" t="s">
        <v>40</v>
      </c>
      <c r="D706" s="34">
        <v>4227</v>
      </c>
      <c r="E706" s="18" t="s">
        <v>219</v>
      </c>
      <c r="F706" s="19"/>
      <c r="G706" s="5"/>
      <c r="H706" s="5"/>
      <c r="I706" s="5"/>
      <c r="J706" s="5">
        <f t="shared" si="55"/>
        <v>0</v>
      </c>
      <c r="AB706" s="5"/>
      <c r="AC706" s="5"/>
      <c r="AD706" s="5">
        <f t="shared" si="54"/>
        <v>0</v>
      </c>
    </row>
    <row r="707" spans="1:30" ht="75" hidden="1">
      <c r="A707" s="73" t="s">
        <v>127</v>
      </c>
      <c r="B707" s="73"/>
      <c r="C707" s="73"/>
      <c r="D707" s="73"/>
      <c r="E707" s="14" t="s">
        <v>62</v>
      </c>
      <c r="F707" s="15" t="s">
        <v>428</v>
      </c>
      <c r="G707" s="6">
        <f>SUM(G708:G714)</f>
        <v>0</v>
      </c>
      <c r="H707" s="6">
        <f>SUM(H708:H714)</f>
        <v>0</v>
      </c>
      <c r="I707" s="6">
        <f>SUM(I708:I714)</f>
        <v>0</v>
      </c>
      <c r="J707" s="6">
        <f>SUM(J708:J714)</f>
        <v>0</v>
      </c>
      <c r="AB707" s="6">
        <f>SUM(AB708:AB714)</f>
        <v>0</v>
      </c>
      <c r="AC707" s="6">
        <f>SUM(AC708:AC714)</f>
        <v>0</v>
      </c>
      <c r="AD707" s="5">
        <f t="shared" si="54"/>
        <v>0</v>
      </c>
    </row>
    <row r="708" spans="1:30" ht="15" hidden="1">
      <c r="A708" s="35" t="s">
        <v>127</v>
      </c>
      <c r="B708" s="33">
        <v>11</v>
      </c>
      <c r="C708" s="41" t="s">
        <v>40</v>
      </c>
      <c r="D708" s="34">
        <v>3232</v>
      </c>
      <c r="E708" s="18" t="s">
        <v>204</v>
      </c>
      <c r="F708" s="19"/>
      <c r="G708" s="5"/>
      <c r="H708" s="5"/>
      <c r="I708" s="5"/>
      <c r="J708" s="5"/>
      <c r="AB708" s="5"/>
      <c r="AC708" s="5"/>
      <c r="AD708" s="5">
        <f t="shared" si="54"/>
        <v>0</v>
      </c>
    </row>
    <row r="709" spans="1:30" ht="15" hidden="1">
      <c r="A709" s="35" t="s">
        <v>127</v>
      </c>
      <c r="B709" s="33">
        <v>11</v>
      </c>
      <c r="C709" s="41" t="s">
        <v>40</v>
      </c>
      <c r="D709" s="34">
        <v>4221</v>
      </c>
      <c r="E709" s="18" t="s">
        <v>216</v>
      </c>
      <c r="F709" s="19"/>
      <c r="G709" s="5"/>
      <c r="H709" s="5"/>
      <c r="I709" s="5"/>
      <c r="J709" s="5"/>
      <c r="AB709" s="5"/>
      <c r="AC709" s="5"/>
      <c r="AD709" s="5">
        <f t="shared" si="54"/>
        <v>0</v>
      </c>
    </row>
    <row r="710" spans="1:30" ht="15" hidden="1">
      <c r="A710" s="35" t="s">
        <v>127</v>
      </c>
      <c r="B710" s="33">
        <v>11</v>
      </c>
      <c r="C710" s="41" t="s">
        <v>40</v>
      </c>
      <c r="D710" s="34">
        <v>4222</v>
      </c>
      <c r="E710" s="18" t="s">
        <v>217</v>
      </c>
      <c r="F710" s="19"/>
      <c r="G710" s="5"/>
      <c r="H710" s="5"/>
      <c r="I710" s="5"/>
      <c r="J710" s="5"/>
      <c r="AB710" s="5"/>
      <c r="AC710" s="5"/>
      <c r="AD710" s="5">
        <f t="shared" si="54"/>
        <v>0</v>
      </c>
    </row>
    <row r="711" spans="1:30" ht="15" hidden="1">
      <c r="A711" s="35" t="s">
        <v>127</v>
      </c>
      <c r="B711" s="33">
        <v>11</v>
      </c>
      <c r="C711" s="41" t="s">
        <v>40</v>
      </c>
      <c r="D711" s="34">
        <v>4223</v>
      </c>
      <c r="E711" s="18" t="s">
        <v>218</v>
      </c>
      <c r="F711" s="19"/>
      <c r="G711" s="5"/>
      <c r="H711" s="5"/>
      <c r="I711" s="5"/>
      <c r="J711" s="5"/>
      <c r="AB711" s="5"/>
      <c r="AC711" s="5"/>
      <c r="AD711" s="5">
        <f t="shared" si="54"/>
        <v>0</v>
      </c>
    </row>
    <row r="712" spans="1:30" ht="15" hidden="1">
      <c r="A712" s="35" t="s">
        <v>127</v>
      </c>
      <c r="B712" s="33">
        <v>11</v>
      </c>
      <c r="C712" s="41" t="s">
        <v>40</v>
      </c>
      <c r="D712" s="34">
        <v>4225</v>
      </c>
      <c r="E712" s="18" t="s">
        <v>221</v>
      </c>
      <c r="F712" s="19"/>
      <c r="G712" s="5"/>
      <c r="H712" s="5"/>
      <c r="I712" s="5"/>
      <c r="J712" s="5"/>
      <c r="AB712" s="5"/>
      <c r="AC712" s="5"/>
      <c r="AD712" s="5">
        <f t="shared" si="54"/>
        <v>0</v>
      </c>
    </row>
    <row r="713" spans="1:30" ht="15" hidden="1">
      <c r="A713" s="35" t="s">
        <v>127</v>
      </c>
      <c r="B713" s="33">
        <v>11</v>
      </c>
      <c r="C713" s="41" t="s">
        <v>40</v>
      </c>
      <c r="D713" s="34">
        <v>4227</v>
      </c>
      <c r="E713" s="18" t="s">
        <v>219</v>
      </c>
      <c r="F713" s="19"/>
      <c r="G713" s="5"/>
      <c r="H713" s="5"/>
      <c r="I713" s="5"/>
      <c r="J713" s="5"/>
      <c r="AB713" s="5"/>
      <c r="AC713" s="5"/>
      <c r="AD713" s="5">
        <f t="shared" si="54"/>
        <v>0</v>
      </c>
    </row>
    <row r="714" spans="1:30" ht="30" hidden="1">
      <c r="A714" s="35" t="s">
        <v>127</v>
      </c>
      <c r="B714" s="33">
        <v>11</v>
      </c>
      <c r="C714" s="42" t="s">
        <v>40</v>
      </c>
      <c r="D714" s="34">
        <v>4233</v>
      </c>
      <c r="E714" s="18" t="s">
        <v>229</v>
      </c>
      <c r="F714" s="19"/>
      <c r="G714" s="5"/>
      <c r="H714" s="5"/>
      <c r="I714" s="5"/>
      <c r="J714" s="5"/>
      <c r="AB714" s="5"/>
      <c r="AC714" s="5"/>
      <c r="AD714" s="5">
        <f t="shared" si="54"/>
        <v>0</v>
      </c>
    </row>
    <row r="715" spans="1:30" s="28" customFormat="1" ht="75" hidden="1">
      <c r="A715" s="89" t="s">
        <v>519</v>
      </c>
      <c r="B715" s="90"/>
      <c r="C715" s="90"/>
      <c r="D715" s="91"/>
      <c r="E715" s="14" t="s">
        <v>520</v>
      </c>
      <c r="F715" s="49" t="s">
        <v>428</v>
      </c>
      <c r="G715" s="51">
        <f>SUM(G716)</f>
        <v>0</v>
      </c>
      <c r="H715" s="51">
        <f>SUM(H716)</f>
        <v>300000</v>
      </c>
      <c r="I715" s="6">
        <f>SUM(I716)</f>
        <v>300000</v>
      </c>
      <c r="J715" s="6">
        <f>SUM(J716)</f>
        <v>300000</v>
      </c>
      <c r="AB715" s="6">
        <f>SUM(AB716)</f>
        <v>0</v>
      </c>
      <c r="AC715" s="6">
        <f>SUM(AC716)</f>
        <v>0</v>
      </c>
      <c r="AD715" s="5">
        <f t="shared" si="54"/>
        <v>300000</v>
      </c>
    </row>
    <row r="716" spans="1:30" s="20" customFormat="1" ht="30" hidden="1">
      <c r="A716" s="35" t="s">
        <v>519</v>
      </c>
      <c r="B716" s="33">
        <v>11</v>
      </c>
      <c r="C716" s="42" t="s">
        <v>40</v>
      </c>
      <c r="D716" s="34">
        <v>4233</v>
      </c>
      <c r="E716" s="18" t="s">
        <v>229</v>
      </c>
      <c r="F716" s="52"/>
      <c r="G716" s="50"/>
      <c r="H716" s="50">
        <v>300000</v>
      </c>
      <c r="I716" s="5">
        <v>300000</v>
      </c>
      <c r="J716" s="5">
        <f>I716</f>
        <v>300000</v>
      </c>
      <c r="AB716" s="5"/>
      <c r="AC716" s="5"/>
      <c r="AD716" s="5">
        <f t="shared" si="54"/>
        <v>300000</v>
      </c>
    </row>
    <row r="717" spans="1:30" ht="75" hidden="1">
      <c r="A717" s="73" t="s">
        <v>128</v>
      </c>
      <c r="B717" s="73"/>
      <c r="C717" s="73"/>
      <c r="D717" s="73"/>
      <c r="E717" s="14" t="s">
        <v>164</v>
      </c>
      <c r="F717" s="15" t="s">
        <v>428</v>
      </c>
      <c r="G717" s="6">
        <f>SUM(G718:G724)</f>
        <v>189420</v>
      </c>
      <c r="H717" s="6">
        <f>SUM(H718:H724)</f>
        <v>300000</v>
      </c>
      <c r="I717" s="6">
        <f>SUM(I718:I724)</f>
        <v>300000</v>
      </c>
      <c r="J717" s="6">
        <f>SUM(J718:J724)</f>
        <v>300000</v>
      </c>
      <c r="AB717" s="6">
        <f>SUM(AB718:AB724)</f>
        <v>0</v>
      </c>
      <c r="AC717" s="6">
        <f>SUM(AC718:AC724)</f>
        <v>0</v>
      </c>
      <c r="AD717" s="5">
        <f t="shared" si="54"/>
        <v>300000</v>
      </c>
    </row>
    <row r="718" spans="1:30" ht="15" hidden="1">
      <c r="A718" s="35" t="s">
        <v>128</v>
      </c>
      <c r="B718" s="33">
        <v>11</v>
      </c>
      <c r="C718" s="41" t="s">
        <v>40</v>
      </c>
      <c r="D718" s="34">
        <v>3232</v>
      </c>
      <c r="E718" s="18" t="s">
        <v>204</v>
      </c>
      <c r="F718" s="19"/>
      <c r="G718" s="5">
        <v>189420</v>
      </c>
      <c r="H718" s="5">
        <v>300000</v>
      </c>
      <c r="I718" s="5">
        <v>300000</v>
      </c>
      <c r="J718" s="5">
        <f aca="true" t="shared" si="56" ref="J718:J723">I718</f>
        <v>300000</v>
      </c>
      <c r="AB718" s="5"/>
      <c r="AC718" s="5"/>
      <c r="AD718" s="5">
        <f t="shared" si="54"/>
        <v>300000</v>
      </c>
    </row>
    <row r="719" spans="1:30" ht="15" hidden="1">
      <c r="A719" s="35" t="s">
        <v>128</v>
      </c>
      <c r="B719" s="33">
        <v>11</v>
      </c>
      <c r="C719" s="42" t="s">
        <v>40</v>
      </c>
      <c r="D719" s="34">
        <v>4126</v>
      </c>
      <c r="E719" s="18" t="s">
        <v>4</v>
      </c>
      <c r="F719" s="19"/>
      <c r="G719" s="5"/>
      <c r="H719" s="5"/>
      <c r="I719" s="5"/>
      <c r="J719" s="5">
        <f t="shared" si="56"/>
        <v>0</v>
      </c>
      <c r="AB719" s="5"/>
      <c r="AC719" s="5"/>
      <c r="AD719" s="5">
        <f t="shared" si="54"/>
        <v>0</v>
      </c>
    </row>
    <row r="720" spans="1:30" ht="15" hidden="1">
      <c r="A720" s="35" t="s">
        <v>128</v>
      </c>
      <c r="B720" s="33">
        <v>11</v>
      </c>
      <c r="C720" s="42" t="s">
        <v>40</v>
      </c>
      <c r="D720" s="34">
        <v>4214</v>
      </c>
      <c r="E720" s="18" t="s">
        <v>244</v>
      </c>
      <c r="F720" s="19"/>
      <c r="G720" s="5"/>
      <c r="H720" s="5"/>
      <c r="I720" s="5"/>
      <c r="J720" s="5">
        <f t="shared" si="56"/>
        <v>0</v>
      </c>
      <c r="AB720" s="5"/>
      <c r="AC720" s="5"/>
      <c r="AD720" s="5">
        <f t="shared" si="54"/>
        <v>0</v>
      </c>
    </row>
    <row r="721" spans="1:30" ht="15" hidden="1">
      <c r="A721" s="35" t="s">
        <v>128</v>
      </c>
      <c r="B721" s="33">
        <v>11</v>
      </c>
      <c r="C721" s="42" t="s">
        <v>40</v>
      </c>
      <c r="D721" s="34">
        <v>4511</v>
      </c>
      <c r="E721" s="18" t="s">
        <v>223</v>
      </c>
      <c r="F721" s="19"/>
      <c r="G721" s="5"/>
      <c r="H721" s="5"/>
      <c r="I721" s="5"/>
      <c r="J721" s="5">
        <f t="shared" si="56"/>
        <v>0</v>
      </c>
      <c r="AB721" s="5"/>
      <c r="AC721" s="5"/>
      <c r="AD721" s="5">
        <f t="shared" si="54"/>
        <v>0</v>
      </c>
    </row>
    <row r="722" spans="1:30" ht="30" hidden="1">
      <c r="A722" s="35" t="s">
        <v>128</v>
      </c>
      <c r="B722" s="33">
        <v>11</v>
      </c>
      <c r="C722" s="42" t="s">
        <v>40</v>
      </c>
      <c r="D722" s="36" t="s">
        <v>126</v>
      </c>
      <c r="E722" s="18" t="s">
        <v>245</v>
      </c>
      <c r="F722" s="19"/>
      <c r="G722" s="5"/>
      <c r="H722" s="5"/>
      <c r="I722" s="5"/>
      <c r="J722" s="5">
        <f t="shared" si="56"/>
        <v>0</v>
      </c>
      <c r="AB722" s="5"/>
      <c r="AC722" s="5"/>
      <c r="AD722" s="5">
        <f t="shared" si="54"/>
        <v>0</v>
      </c>
    </row>
    <row r="723" spans="1:30" ht="15" hidden="1">
      <c r="A723" s="35" t="s">
        <v>128</v>
      </c>
      <c r="B723" s="33">
        <v>12</v>
      </c>
      <c r="C723" s="42" t="s">
        <v>40</v>
      </c>
      <c r="D723" s="36" t="s">
        <v>141</v>
      </c>
      <c r="E723" s="18" t="s">
        <v>4</v>
      </c>
      <c r="F723" s="19"/>
      <c r="G723" s="5"/>
      <c r="H723" s="5"/>
      <c r="I723" s="5"/>
      <c r="J723" s="5">
        <f t="shared" si="56"/>
        <v>0</v>
      </c>
      <c r="AB723" s="5"/>
      <c r="AC723" s="5"/>
      <c r="AD723" s="5">
        <f t="shared" si="54"/>
        <v>0</v>
      </c>
    </row>
    <row r="724" spans="1:30" ht="15" hidden="1">
      <c r="A724" s="35" t="s">
        <v>128</v>
      </c>
      <c r="B724" s="33">
        <v>52</v>
      </c>
      <c r="C724" s="42" t="s">
        <v>40</v>
      </c>
      <c r="D724" s="36" t="s">
        <v>141</v>
      </c>
      <c r="E724" s="18" t="s">
        <v>4</v>
      </c>
      <c r="F724" s="19"/>
      <c r="G724" s="53"/>
      <c r="H724" s="5"/>
      <c r="I724" s="5"/>
      <c r="J724" s="48"/>
      <c r="AB724" s="5"/>
      <c r="AC724" s="5"/>
      <c r="AD724" s="5">
        <f t="shared" si="54"/>
        <v>0</v>
      </c>
    </row>
    <row r="725" spans="1:30" ht="75" hidden="1">
      <c r="A725" s="73" t="s">
        <v>139</v>
      </c>
      <c r="B725" s="73"/>
      <c r="C725" s="73"/>
      <c r="D725" s="73"/>
      <c r="E725" s="14" t="s">
        <v>391</v>
      </c>
      <c r="F725" s="15" t="s">
        <v>428</v>
      </c>
      <c r="G725" s="6">
        <f>SUM(G726)</f>
        <v>0</v>
      </c>
      <c r="H725" s="6">
        <f>SUM(H726)</f>
        <v>0</v>
      </c>
      <c r="I725" s="6">
        <f>SUM(I726)</f>
        <v>0</v>
      </c>
      <c r="J725" s="6">
        <f>SUM(J726)</f>
        <v>0</v>
      </c>
      <c r="AB725" s="6">
        <f>SUM(AB726)</f>
        <v>0</v>
      </c>
      <c r="AC725" s="6">
        <f>SUM(AC726)</f>
        <v>0</v>
      </c>
      <c r="AD725" s="5">
        <f t="shared" si="54"/>
        <v>0</v>
      </c>
    </row>
    <row r="726" spans="1:30" ht="15" hidden="1">
      <c r="A726" s="35" t="s">
        <v>139</v>
      </c>
      <c r="B726" s="33">
        <v>11</v>
      </c>
      <c r="C726" s="42" t="s">
        <v>40</v>
      </c>
      <c r="D726" s="36" t="s">
        <v>129</v>
      </c>
      <c r="E726" s="18" t="s">
        <v>243</v>
      </c>
      <c r="F726" s="19"/>
      <c r="G726" s="9"/>
      <c r="H726" s="9"/>
      <c r="I726" s="9"/>
      <c r="J726" s="9"/>
      <c r="AB726" s="9"/>
      <c r="AC726" s="9"/>
      <c r="AD726" s="5">
        <f t="shared" si="54"/>
        <v>0</v>
      </c>
    </row>
    <row r="727" spans="1:30" s="16" customFormat="1" ht="75" hidden="1">
      <c r="A727" s="73" t="s">
        <v>178</v>
      </c>
      <c r="B727" s="73"/>
      <c r="C727" s="73"/>
      <c r="D727" s="73"/>
      <c r="E727" s="14" t="s">
        <v>172</v>
      </c>
      <c r="F727" s="15" t="s">
        <v>428</v>
      </c>
      <c r="G727" s="10">
        <f>SUM(G728)</f>
        <v>6437.63</v>
      </c>
      <c r="H727" s="10">
        <f>SUM(H728)</f>
        <v>20000</v>
      </c>
      <c r="I727" s="10">
        <f>SUM(I728)</f>
        <v>20000</v>
      </c>
      <c r="J727" s="10">
        <f>SUM(J728)</f>
        <v>20000</v>
      </c>
      <c r="AB727" s="10">
        <f>SUM(AB728)</f>
        <v>0</v>
      </c>
      <c r="AC727" s="10">
        <f>SUM(AC728)</f>
        <v>0</v>
      </c>
      <c r="AD727" s="5">
        <f aca="true" t="shared" si="57" ref="AD727:AD790">I727-AB727+AC727</f>
        <v>20000</v>
      </c>
    </row>
    <row r="728" spans="1:30" ht="15" hidden="1">
      <c r="A728" s="35" t="s">
        <v>178</v>
      </c>
      <c r="B728" s="33">
        <v>11</v>
      </c>
      <c r="C728" s="42" t="s">
        <v>40</v>
      </c>
      <c r="D728" s="36" t="s">
        <v>141</v>
      </c>
      <c r="E728" s="18" t="s">
        <v>4</v>
      </c>
      <c r="F728" s="19"/>
      <c r="G728" s="9">
        <v>6437.63</v>
      </c>
      <c r="H728" s="9">
        <v>20000</v>
      </c>
      <c r="I728" s="9">
        <v>20000</v>
      </c>
      <c r="J728" s="9">
        <f>I728</f>
        <v>20000</v>
      </c>
      <c r="AB728" s="9"/>
      <c r="AC728" s="9"/>
      <c r="AD728" s="5">
        <f t="shared" si="57"/>
        <v>20000</v>
      </c>
    </row>
    <row r="729" spans="1:30" ht="75" hidden="1">
      <c r="A729" s="73" t="s">
        <v>252</v>
      </c>
      <c r="B729" s="73"/>
      <c r="C729" s="73"/>
      <c r="D729" s="73"/>
      <c r="E729" s="14" t="s">
        <v>486</v>
      </c>
      <c r="F729" s="15" t="s">
        <v>428</v>
      </c>
      <c r="G729" s="6">
        <f>SUM(G730:G736)</f>
        <v>0</v>
      </c>
      <c r="H729" s="6">
        <f>SUM(H730:H744)</f>
        <v>62500</v>
      </c>
      <c r="I729" s="6">
        <f>SUM(I730:I744)</f>
        <v>62500</v>
      </c>
      <c r="J729" s="6">
        <f>SUM(J730:J736)</f>
        <v>10500</v>
      </c>
      <c r="AB729" s="6">
        <f>SUM(AB730:AB744)</f>
        <v>0</v>
      </c>
      <c r="AC729" s="6">
        <f>SUM(AC730:AC744)</f>
        <v>0</v>
      </c>
      <c r="AD729" s="5">
        <f t="shared" si="57"/>
        <v>62500</v>
      </c>
    </row>
    <row r="730" spans="1:30" ht="15" hidden="1">
      <c r="A730" s="35" t="s">
        <v>252</v>
      </c>
      <c r="B730" s="33">
        <v>12</v>
      </c>
      <c r="C730" s="42" t="s">
        <v>40</v>
      </c>
      <c r="D730" s="36" t="s">
        <v>250</v>
      </c>
      <c r="E730" s="18" t="s">
        <v>196</v>
      </c>
      <c r="F730" s="19"/>
      <c r="G730" s="9"/>
      <c r="H730" s="9">
        <v>6500</v>
      </c>
      <c r="I730" s="9">
        <v>6500</v>
      </c>
      <c r="J730" s="9">
        <f aca="true" t="shared" si="58" ref="J730:J736">I730</f>
        <v>6500</v>
      </c>
      <c r="AB730" s="9"/>
      <c r="AC730" s="9"/>
      <c r="AD730" s="5">
        <f t="shared" si="57"/>
        <v>6500</v>
      </c>
    </row>
    <row r="731" spans="1:30" ht="15" hidden="1">
      <c r="A731" s="35" t="s">
        <v>252</v>
      </c>
      <c r="B731" s="33">
        <v>12</v>
      </c>
      <c r="C731" s="42" t="s">
        <v>40</v>
      </c>
      <c r="D731" s="36" t="s">
        <v>312</v>
      </c>
      <c r="E731" s="18" t="s">
        <v>198</v>
      </c>
      <c r="F731" s="19"/>
      <c r="G731" s="9"/>
      <c r="H731" s="9"/>
      <c r="I731" s="9"/>
      <c r="J731" s="9">
        <f t="shared" si="58"/>
        <v>0</v>
      </c>
      <c r="AB731" s="9"/>
      <c r="AC731" s="9"/>
      <c r="AD731" s="5">
        <f t="shared" si="57"/>
        <v>0</v>
      </c>
    </row>
    <row r="732" spans="1:30" ht="15" hidden="1">
      <c r="A732" s="35" t="s">
        <v>252</v>
      </c>
      <c r="B732" s="33">
        <v>12</v>
      </c>
      <c r="C732" s="42" t="s">
        <v>40</v>
      </c>
      <c r="D732" s="36" t="s">
        <v>318</v>
      </c>
      <c r="E732" s="18" t="s">
        <v>72</v>
      </c>
      <c r="F732" s="19"/>
      <c r="G732" s="9"/>
      <c r="H732" s="9"/>
      <c r="I732" s="9"/>
      <c r="J732" s="9">
        <f t="shared" si="58"/>
        <v>0</v>
      </c>
      <c r="AB732" s="9"/>
      <c r="AC732" s="9"/>
      <c r="AD732" s="5">
        <f t="shared" si="57"/>
        <v>0</v>
      </c>
    </row>
    <row r="733" spans="1:30" ht="15" hidden="1">
      <c r="A733" s="35" t="s">
        <v>252</v>
      </c>
      <c r="B733" s="33">
        <v>12</v>
      </c>
      <c r="C733" s="42" t="s">
        <v>40</v>
      </c>
      <c r="D733" s="36" t="s">
        <v>249</v>
      </c>
      <c r="E733" s="18" t="s">
        <v>63</v>
      </c>
      <c r="F733" s="19"/>
      <c r="G733" s="9"/>
      <c r="H733" s="9">
        <v>4000</v>
      </c>
      <c r="I733" s="9">
        <v>4000</v>
      </c>
      <c r="J733" s="9">
        <f t="shared" si="58"/>
        <v>4000</v>
      </c>
      <c r="AB733" s="9"/>
      <c r="AC733" s="9"/>
      <c r="AD733" s="5">
        <f t="shared" si="57"/>
        <v>4000</v>
      </c>
    </row>
    <row r="734" spans="1:30" ht="15" hidden="1">
      <c r="A734" s="35" t="s">
        <v>252</v>
      </c>
      <c r="B734" s="33">
        <v>12</v>
      </c>
      <c r="C734" s="42" t="s">
        <v>40</v>
      </c>
      <c r="D734" s="36" t="s">
        <v>321</v>
      </c>
      <c r="E734" s="18" t="s">
        <v>71</v>
      </c>
      <c r="F734" s="19"/>
      <c r="G734" s="9"/>
      <c r="H734" s="9"/>
      <c r="I734" s="9"/>
      <c r="J734" s="9">
        <f t="shared" si="58"/>
        <v>0</v>
      </c>
      <c r="AB734" s="9"/>
      <c r="AC734" s="9"/>
      <c r="AD734" s="5">
        <f t="shared" si="57"/>
        <v>0</v>
      </c>
    </row>
    <row r="735" spans="1:30" ht="15" hidden="1">
      <c r="A735" s="35" t="s">
        <v>252</v>
      </c>
      <c r="B735" s="33">
        <v>12</v>
      </c>
      <c r="C735" s="42" t="s">
        <v>40</v>
      </c>
      <c r="D735" s="36" t="s">
        <v>141</v>
      </c>
      <c r="E735" s="18" t="s">
        <v>4</v>
      </c>
      <c r="F735" s="19"/>
      <c r="G735" s="9"/>
      <c r="H735" s="9"/>
      <c r="I735" s="9"/>
      <c r="J735" s="9">
        <f t="shared" si="58"/>
        <v>0</v>
      </c>
      <c r="AB735" s="9"/>
      <c r="AC735" s="9"/>
      <c r="AD735" s="5">
        <f t="shared" si="57"/>
        <v>0</v>
      </c>
    </row>
    <row r="736" spans="1:30" ht="15" hidden="1">
      <c r="A736" s="35" t="s">
        <v>252</v>
      </c>
      <c r="B736" s="33">
        <v>12</v>
      </c>
      <c r="C736" s="42" t="s">
        <v>40</v>
      </c>
      <c r="D736" s="36" t="s">
        <v>251</v>
      </c>
      <c r="E736" s="18" t="s">
        <v>216</v>
      </c>
      <c r="F736" s="19"/>
      <c r="G736" s="9"/>
      <c r="H736" s="9"/>
      <c r="I736" s="9"/>
      <c r="J736" s="9">
        <f t="shared" si="58"/>
        <v>0</v>
      </c>
      <c r="AB736" s="9"/>
      <c r="AC736" s="9"/>
      <c r="AD736" s="5">
        <f t="shared" si="57"/>
        <v>0</v>
      </c>
    </row>
    <row r="737" spans="1:30" ht="15" hidden="1">
      <c r="A737" s="35" t="s">
        <v>252</v>
      </c>
      <c r="B737" s="33">
        <v>51</v>
      </c>
      <c r="C737" s="42" t="s">
        <v>40</v>
      </c>
      <c r="D737" s="36" t="s">
        <v>250</v>
      </c>
      <c r="E737" s="18" t="s">
        <v>196</v>
      </c>
      <c r="F737" s="19"/>
      <c r="G737" s="53"/>
      <c r="H737" s="9">
        <v>34500</v>
      </c>
      <c r="I737" s="9">
        <v>34500</v>
      </c>
      <c r="J737" s="48"/>
      <c r="AB737" s="9"/>
      <c r="AC737" s="9"/>
      <c r="AD737" s="5">
        <f t="shared" si="57"/>
        <v>34500</v>
      </c>
    </row>
    <row r="738" spans="1:30" ht="15" hidden="1">
      <c r="A738" s="35" t="s">
        <v>252</v>
      </c>
      <c r="B738" s="33">
        <v>51</v>
      </c>
      <c r="C738" s="42" t="s">
        <v>40</v>
      </c>
      <c r="D738" s="36" t="s">
        <v>312</v>
      </c>
      <c r="E738" s="18" t="s">
        <v>198</v>
      </c>
      <c r="F738" s="19"/>
      <c r="G738" s="53"/>
      <c r="H738" s="9"/>
      <c r="I738" s="9"/>
      <c r="J738" s="48"/>
      <c r="AB738" s="9"/>
      <c r="AC738" s="9"/>
      <c r="AD738" s="5">
        <f t="shared" si="57"/>
        <v>0</v>
      </c>
    </row>
    <row r="739" spans="1:30" ht="15" hidden="1">
      <c r="A739" s="35" t="s">
        <v>252</v>
      </c>
      <c r="B739" s="33">
        <v>51</v>
      </c>
      <c r="C739" s="42" t="s">
        <v>40</v>
      </c>
      <c r="D739" s="36" t="s">
        <v>318</v>
      </c>
      <c r="E739" s="18" t="s">
        <v>72</v>
      </c>
      <c r="F739" s="19"/>
      <c r="G739" s="53"/>
      <c r="H739" s="9"/>
      <c r="I739" s="9"/>
      <c r="J739" s="48"/>
      <c r="AB739" s="9"/>
      <c r="AC739" s="9"/>
      <c r="AD739" s="5">
        <f t="shared" si="57"/>
        <v>0</v>
      </c>
    </row>
    <row r="740" spans="1:30" ht="15" hidden="1">
      <c r="A740" s="35" t="s">
        <v>252</v>
      </c>
      <c r="B740" s="33">
        <v>51</v>
      </c>
      <c r="C740" s="42" t="s">
        <v>40</v>
      </c>
      <c r="D740" s="36" t="s">
        <v>249</v>
      </c>
      <c r="E740" s="18" t="s">
        <v>63</v>
      </c>
      <c r="F740" s="19"/>
      <c r="G740" s="53"/>
      <c r="H740" s="9">
        <v>17500</v>
      </c>
      <c r="I740" s="9">
        <v>17500</v>
      </c>
      <c r="J740" s="48"/>
      <c r="AB740" s="9"/>
      <c r="AC740" s="9"/>
      <c r="AD740" s="5">
        <f t="shared" si="57"/>
        <v>17500</v>
      </c>
    </row>
    <row r="741" spans="1:30" ht="15" hidden="1">
      <c r="A741" s="35" t="s">
        <v>252</v>
      </c>
      <c r="B741" s="33">
        <v>51</v>
      </c>
      <c r="C741" s="42" t="s">
        <v>40</v>
      </c>
      <c r="D741" s="36" t="s">
        <v>321</v>
      </c>
      <c r="E741" s="18" t="s">
        <v>71</v>
      </c>
      <c r="F741" s="19"/>
      <c r="G741" s="53"/>
      <c r="H741" s="9"/>
      <c r="I741" s="9"/>
      <c r="J741" s="48"/>
      <c r="AB741" s="9"/>
      <c r="AC741" s="9"/>
      <c r="AD741" s="5">
        <f t="shared" si="57"/>
        <v>0</v>
      </c>
    </row>
    <row r="742" spans="1:30" ht="15" hidden="1">
      <c r="A742" s="35" t="s">
        <v>252</v>
      </c>
      <c r="B742" s="33">
        <v>51</v>
      </c>
      <c r="C742" s="42" t="s">
        <v>40</v>
      </c>
      <c r="D742" s="36" t="s">
        <v>141</v>
      </c>
      <c r="E742" s="18" t="s">
        <v>4</v>
      </c>
      <c r="F742" s="19"/>
      <c r="G742" s="53"/>
      <c r="H742" s="9"/>
      <c r="I742" s="9"/>
      <c r="J742" s="48"/>
      <c r="AB742" s="9"/>
      <c r="AC742" s="9"/>
      <c r="AD742" s="5">
        <f t="shared" si="57"/>
        <v>0</v>
      </c>
    </row>
    <row r="743" spans="1:30" ht="15" hidden="1">
      <c r="A743" s="35" t="s">
        <v>252</v>
      </c>
      <c r="B743" s="33">
        <v>51</v>
      </c>
      <c r="C743" s="42" t="s">
        <v>40</v>
      </c>
      <c r="D743" s="36" t="s">
        <v>251</v>
      </c>
      <c r="E743" s="18" t="s">
        <v>216</v>
      </c>
      <c r="F743" s="19"/>
      <c r="G743" s="53"/>
      <c r="H743" s="9"/>
      <c r="I743" s="9"/>
      <c r="J743" s="48"/>
      <c r="AB743" s="9"/>
      <c r="AC743" s="9"/>
      <c r="AD743" s="5">
        <f t="shared" si="57"/>
        <v>0</v>
      </c>
    </row>
    <row r="744" spans="1:30" ht="15" hidden="1">
      <c r="A744" s="35" t="s">
        <v>252</v>
      </c>
      <c r="B744" s="33">
        <v>54</v>
      </c>
      <c r="C744" s="42" t="s">
        <v>40</v>
      </c>
      <c r="D744" s="36">
        <v>3211</v>
      </c>
      <c r="E744" s="18" t="s">
        <v>196</v>
      </c>
      <c r="F744" s="19"/>
      <c r="G744" s="53"/>
      <c r="H744" s="9"/>
      <c r="I744" s="9"/>
      <c r="J744" s="48"/>
      <c r="AB744" s="9"/>
      <c r="AC744" s="9"/>
      <c r="AD744" s="5">
        <f t="shared" si="57"/>
        <v>0</v>
      </c>
    </row>
    <row r="745" spans="1:30" s="16" customFormat="1" ht="15.75" hidden="1">
      <c r="A745" s="82" t="s">
        <v>299</v>
      </c>
      <c r="B745" s="82"/>
      <c r="C745" s="82"/>
      <c r="D745" s="82"/>
      <c r="E745" s="82"/>
      <c r="F745" s="82"/>
      <c r="G745" s="2">
        <f>G746+G787+G835</f>
        <v>1254638.2400000002</v>
      </c>
      <c r="H745" s="2">
        <f>H746+H787+H835</f>
        <v>8836255</v>
      </c>
      <c r="I745" s="2">
        <f>I746+I787+I835</f>
        <v>5923055</v>
      </c>
      <c r="J745" s="2">
        <f>J746+J787+J835</f>
        <v>2783055</v>
      </c>
      <c r="AB745" s="2">
        <f>AB746+AB787+AB835</f>
        <v>0</v>
      </c>
      <c r="AC745" s="2">
        <f>AC746+AC787+AC835</f>
        <v>0</v>
      </c>
      <c r="AD745" s="5">
        <f t="shared" si="57"/>
        <v>5923055</v>
      </c>
    </row>
    <row r="746" spans="1:30" s="16" customFormat="1" ht="15.75" hidden="1">
      <c r="A746" s="84" t="s">
        <v>376</v>
      </c>
      <c r="B746" s="85"/>
      <c r="C746" s="85"/>
      <c r="D746" s="85"/>
      <c r="E746" s="74" t="s">
        <v>296</v>
      </c>
      <c r="F746" s="74"/>
      <c r="G746" s="3">
        <f>SUM(G747+G780+G782)</f>
        <v>538289.2200000001</v>
      </c>
      <c r="H746" s="3">
        <f>SUM(H747+H780+H782)</f>
        <v>685761</v>
      </c>
      <c r="I746" s="3">
        <f>SUM(I747+I780+I782)</f>
        <v>685761</v>
      </c>
      <c r="J746" s="3">
        <f>SUM(J747+J780+J782)</f>
        <v>685761</v>
      </c>
      <c r="AB746" s="3">
        <f>SUM(AB747+AB780+AB782)</f>
        <v>0</v>
      </c>
      <c r="AC746" s="3">
        <f>SUM(AC747+AC780+AC782)</f>
        <v>0</v>
      </c>
      <c r="AD746" s="5">
        <f t="shared" si="57"/>
        <v>685761</v>
      </c>
    </row>
    <row r="747" spans="1:30" s="16" customFormat="1" ht="75" hidden="1">
      <c r="A747" s="73" t="s">
        <v>374</v>
      </c>
      <c r="B747" s="75"/>
      <c r="C747" s="75"/>
      <c r="D747" s="75"/>
      <c r="E747" s="14" t="s">
        <v>452</v>
      </c>
      <c r="F747" s="15" t="s">
        <v>430</v>
      </c>
      <c r="G747" s="6">
        <f>SUM(G748:G779)</f>
        <v>538289.2200000001</v>
      </c>
      <c r="H747" s="6">
        <f>SUM(H748:H779)</f>
        <v>685761</v>
      </c>
      <c r="I747" s="6">
        <f>SUM(I748:I779)</f>
        <v>685761</v>
      </c>
      <c r="J747" s="6">
        <f>SUM(J748:J779)</f>
        <v>685761</v>
      </c>
      <c r="AB747" s="6">
        <f>SUM(AB748:AB779)</f>
        <v>0</v>
      </c>
      <c r="AC747" s="6">
        <f>SUM(AC748:AC779)</f>
        <v>0</v>
      </c>
      <c r="AD747" s="5">
        <f t="shared" si="57"/>
        <v>685761</v>
      </c>
    </row>
    <row r="748" spans="1:30" ht="15" hidden="1">
      <c r="A748" s="35" t="s">
        <v>374</v>
      </c>
      <c r="B748" s="33">
        <v>11</v>
      </c>
      <c r="C748" s="42" t="s">
        <v>42</v>
      </c>
      <c r="D748" s="36" t="s">
        <v>286</v>
      </c>
      <c r="E748" s="18" t="s">
        <v>34</v>
      </c>
      <c r="F748" s="19"/>
      <c r="G748" s="5">
        <v>308727.2</v>
      </c>
      <c r="H748" s="5">
        <v>396580</v>
      </c>
      <c r="I748" s="5">
        <v>396580</v>
      </c>
      <c r="J748" s="5">
        <f aca="true" t="shared" si="59" ref="J748:J779">I748</f>
        <v>396580</v>
      </c>
      <c r="AB748" s="5"/>
      <c r="AC748" s="5"/>
      <c r="AD748" s="5">
        <f t="shared" si="57"/>
        <v>396580</v>
      </c>
    </row>
    <row r="749" spans="1:30" ht="15" hidden="1">
      <c r="A749" s="35" t="s">
        <v>374</v>
      </c>
      <c r="B749" s="33">
        <v>11</v>
      </c>
      <c r="C749" s="42" t="s">
        <v>42</v>
      </c>
      <c r="D749" s="36" t="s">
        <v>309</v>
      </c>
      <c r="E749" s="18" t="s">
        <v>35</v>
      </c>
      <c r="F749" s="19"/>
      <c r="G749" s="5"/>
      <c r="H749" s="5"/>
      <c r="I749" s="5"/>
      <c r="J749" s="5">
        <f t="shared" si="59"/>
        <v>0</v>
      </c>
      <c r="AB749" s="5"/>
      <c r="AC749" s="5"/>
      <c r="AD749" s="5">
        <f t="shared" si="57"/>
        <v>0</v>
      </c>
    </row>
    <row r="750" spans="1:30" ht="15" hidden="1">
      <c r="A750" s="35" t="s">
        <v>374</v>
      </c>
      <c r="B750" s="33">
        <v>11</v>
      </c>
      <c r="C750" s="42" t="s">
        <v>42</v>
      </c>
      <c r="D750" s="36" t="s">
        <v>287</v>
      </c>
      <c r="E750" s="18" t="s">
        <v>225</v>
      </c>
      <c r="F750" s="19"/>
      <c r="G750" s="5"/>
      <c r="H750" s="5"/>
      <c r="I750" s="5"/>
      <c r="J750" s="5">
        <f t="shared" si="59"/>
        <v>0</v>
      </c>
      <c r="AB750" s="5"/>
      <c r="AC750" s="5"/>
      <c r="AD750" s="5">
        <f t="shared" si="57"/>
        <v>0</v>
      </c>
    </row>
    <row r="751" spans="1:30" ht="15" hidden="1">
      <c r="A751" s="35" t="s">
        <v>374</v>
      </c>
      <c r="B751" s="33">
        <v>11</v>
      </c>
      <c r="C751" s="42" t="s">
        <v>42</v>
      </c>
      <c r="D751" s="36" t="s">
        <v>310</v>
      </c>
      <c r="E751" s="18" t="s">
        <v>343</v>
      </c>
      <c r="F751" s="19"/>
      <c r="G751" s="5"/>
      <c r="H751" s="5"/>
      <c r="I751" s="5"/>
      <c r="J751" s="5">
        <f t="shared" si="59"/>
        <v>0</v>
      </c>
      <c r="AB751" s="5"/>
      <c r="AC751" s="5"/>
      <c r="AD751" s="5">
        <f t="shared" si="57"/>
        <v>0</v>
      </c>
    </row>
    <row r="752" spans="1:30" ht="15" hidden="1">
      <c r="A752" s="35" t="s">
        <v>374</v>
      </c>
      <c r="B752" s="33">
        <v>11</v>
      </c>
      <c r="C752" s="42" t="s">
        <v>42</v>
      </c>
      <c r="D752" s="36" t="s">
        <v>288</v>
      </c>
      <c r="E752" s="18" t="s">
        <v>484</v>
      </c>
      <c r="F752" s="19"/>
      <c r="G752" s="5">
        <v>47852.71</v>
      </c>
      <c r="H752" s="5">
        <v>61470</v>
      </c>
      <c r="I752" s="5">
        <v>61470</v>
      </c>
      <c r="J752" s="5">
        <f t="shared" si="59"/>
        <v>61470</v>
      </c>
      <c r="AB752" s="5"/>
      <c r="AC752" s="5"/>
      <c r="AD752" s="5">
        <f t="shared" si="57"/>
        <v>61470</v>
      </c>
    </row>
    <row r="753" spans="1:30" ht="30" hidden="1">
      <c r="A753" s="35" t="s">
        <v>374</v>
      </c>
      <c r="B753" s="33">
        <v>11</v>
      </c>
      <c r="C753" s="42" t="s">
        <v>42</v>
      </c>
      <c r="D753" s="36" t="s">
        <v>289</v>
      </c>
      <c r="E753" s="18" t="s">
        <v>446</v>
      </c>
      <c r="F753" s="19"/>
      <c r="G753" s="5">
        <v>5248.36</v>
      </c>
      <c r="H753" s="5">
        <v>6742</v>
      </c>
      <c r="I753" s="5">
        <v>6742</v>
      </c>
      <c r="J753" s="5">
        <f t="shared" si="59"/>
        <v>6742</v>
      </c>
      <c r="AB753" s="5"/>
      <c r="AC753" s="5"/>
      <c r="AD753" s="5">
        <f t="shared" si="57"/>
        <v>6742</v>
      </c>
    </row>
    <row r="754" spans="1:30" ht="15" hidden="1">
      <c r="A754" s="35" t="s">
        <v>374</v>
      </c>
      <c r="B754" s="33">
        <v>11</v>
      </c>
      <c r="C754" s="42" t="s">
        <v>42</v>
      </c>
      <c r="D754" s="36" t="s">
        <v>250</v>
      </c>
      <c r="E754" s="18" t="s">
        <v>196</v>
      </c>
      <c r="F754" s="19"/>
      <c r="G754" s="5">
        <v>31424.6</v>
      </c>
      <c r="H754" s="5">
        <v>30000</v>
      </c>
      <c r="I754" s="5">
        <v>30000</v>
      </c>
      <c r="J754" s="5">
        <f t="shared" si="59"/>
        <v>30000</v>
      </c>
      <c r="AB754" s="5"/>
      <c r="AC754" s="5"/>
      <c r="AD754" s="5">
        <f t="shared" si="57"/>
        <v>30000</v>
      </c>
    </row>
    <row r="755" spans="1:30" ht="30" hidden="1">
      <c r="A755" s="35" t="s">
        <v>374</v>
      </c>
      <c r="B755" s="33">
        <v>11</v>
      </c>
      <c r="C755" s="42" t="s">
        <v>42</v>
      </c>
      <c r="D755" s="36" t="s">
        <v>311</v>
      </c>
      <c r="E755" s="18" t="s">
        <v>197</v>
      </c>
      <c r="F755" s="19"/>
      <c r="G755" s="5">
        <v>5594.84</v>
      </c>
      <c r="H755" s="5">
        <v>9755</v>
      </c>
      <c r="I755" s="5">
        <v>9755</v>
      </c>
      <c r="J755" s="5">
        <f t="shared" si="59"/>
        <v>9755</v>
      </c>
      <c r="AB755" s="5"/>
      <c r="AC755" s="5"/>
      <c r="AD755" s="5">
        <f t="shared" si="57"/>
        <v>9755</v>
      </c>
    </row>
    <row r="756" spans="1:30" ht="15" hidden="1">
      <c r="A756" s="35" t="s">
        <v>374</v>
      </c>
      <c r="B756" s="33">
        <v>11</v>
      </c>
      <c r="C756" s="42" t="s">
        <v>42</v>
      </c>
      <c r="D756" s="36" t="s">
        <v>312</v>
      </c>
      <c r="E756" s="18" t="s">
        <v>198</v>
      </c>
      <c r="F756" s="19"/>
      <c r="G756" s="5">
        <v>26200</v>
      </c>
      <c r="H756" s="5">
        <v>10000</v>
      </c>
      <c r="I756" s="5">
        <v>10000</v>
      </c>
      <c r="J756" s="5">
        <f t="shared" si="59"/>
        <v>10000</v>
      </c>
      <c r="AB756" s="5"/>
      <c r="AC756" s="5"/>
      <c r="AD756" s="5">
        <f t="shared" si="57"/>
        <v>10000</v>
      </c>
    </row>
    <row r="757" spans="1:30" ht="15" hidden="1">
      <c r="A757" s="35" t="s">
        <v>374</v>
      </c>
      <c r="B757" s="33">
        <v>11</v>
      </c>
      <c r="C757" s="42" t="s">
        <v>42</v>
      </c>
      <c r="D757" s="36" t="s">
        <v>402</v>
      </c>
      <c r="E757" s="18" t="s">
        <v>397</v>
      </c>
      <c r="F757" s="19"/>
      <c r="G757" s="5"/>
      <c r="H757" s="5"/>
      <c r="I757" s="5"/>
      <c r="J757" s="5">
        <f t="shared" si="59"/>
        <v>0</v>
      </c>
      <c r="AB757" s="5"/>
      <c r="AC757" s="5"/>
      <c r="AD757" s="5">
        <f t="shared" si="57"/>
        <v>0</v>
      </c>
    </row>
    <row r="758" spans="1:30" ht="15" hidden="1">
      <c r="A758" s="35" t="s">
        <v>374</v>
      </c>
      <c r="B758" s="33">
        <v>11</v>
      </c>
      <c r="C758" s="42" t="s">
        <v>42</v>
      </c>
      <c r="D758" s="36" t="s">
        <v>313</v>
      </c>
      <c r="E758" s="18" t="s">
        <v>234</v>
      </c>
      <c r="F758" s="19"/>
      <c r="G758" s="5">
        <v>5359.09</v>
      </c>
      <c r="H758" s="5">
        <v>5000</v>
      </c>
      <c r="I758" s="5">
        <v>5000</v>
      </c>
      <c r="J758" s="5">
        <f t="shared" si="59"/>
        <v>5000</v>
      </c>
      <c r="AB758" s="5"/>
      <c r="AC758" s="5"/>
      <c r="AD758" s="5">
        <f t="shared" si="57"/>
        <v>5000</v>
      </c>
    </row>
    <row r="759" spans="1:30" ht="15" hidden="1">
      <c r="A759" s="35" t="s">
        <v>374</v>
      </c>
      <c r="B759" s="33">
        <v>11</v>
      </c>
      <c r="C759" s="42" t="s">
        <v>42</v>
      </c>
      <c r="D759" s="36" t="s">
        <v>290</v>
      </c>
      <c r="E759" s="18" t="s">
        <v>201</v>
      </c>
      <c r="F759" s="19"/>
      <c r="G759" s="5">
        <v>5427.62</v>
      </c>
      <c r="H759" s="5">
        <v>10000</v>
      </c>
      <c r="I759" s="5">
        <v>10000</v>
      </c>
      <c r="J759" s="5">
        <f t="shared" si="59"/>
        <v>10000</v>
      </c>
      <c r="AB759" s="5"/>
      <c r="AC759" s="5"/>
      <c r="AD759" s="5">
        <f t="shared" si="57"/>
        <v>10000</v>
      </c>
    </row>
    <row r="760" spans="1:30" ht="15" hidden="1">
      <c r="A760" s="35" t="s">
        <v>374</v>
      </c>
      <c r="B760" s="33">
        <v>11</v>
      </c>
      <c r="C760" s="42" t="s">
        <v>42</v>
      </c>
      <c r="D760" s="36" t="s">
        <v>314</v>
      </c>
      <c r="E760" s="18" t="s">
        <v>240</v>
      </c>
      <c r="F760" s="19"/>
      <c r="G760" s="5">
        <v>2123</v>
      </c>
      <c r="H760" s="5">
        <v>1000</v>
      </c>
      <c r="I760" s="5">
        <v>1000</v>
      </c>
      <c r="J760" s="5">
        <f t="shared" si="59"/>
        <v>1000</v>
      </c>
      <c r="AB760" s="5"/>
      <c r="AC760" s="5"/>
      <c r="AD760" s="5">
        <f t="shared" si="57"/>
        <v>1000</v>
      </c>
    </row>
    <row r="761" spans="1:30" ht="15" hidden="1">
      <c r="A761" s="35" t="s">
        <v>374</v>
      </c>
      <c r="B761" s="33">
        <v>11</v>
      </c>
      <c r="C761" s="42" t="s">
        <v>42</v>
      </c>
      <c r="D761" s="36" t="s">
        <v>315</v>
      </c>
      <c r="E761" s="18" t="s">
        <v>203</v>
      </c>
      <c r="F761" s="19"/>
      <c r="G761" s="5">
        <v>19903.3</v>
      </c>
      <c r="H761" s="5">
        <v>20000</v>
      </c>
      <c r="I761" s="5">
        <v>20000</v>
      </c>
      <c r="J761" s="5">
        <f t="shared" si="59"/>
        <v>20000</v>
      </c>
      <c r="AB761" s="5"/>
      <c r="AC761" s="5"/>
      <c r="AD761" s="5">
        <f t="shared" si="57"/>
        <v>20000</v>
      </c>
    </row>
    <row r="762" spans="1:30" ht="15" hidden="1">
      <c r="A762" s="35" t="s">
        <v>374</v>
      </c>
      <c r="B762" s="33">
        <v>11</v>
      </c>
      <c r="C762" s="42" t="s">
        <v>42</v>
      </c>
      <c r="D762" s="36" t="s">
        <v>291</v>
      </c>
      <c r="E762" s="18" t="s">
        <v>204</v>
      </c>
      <c r="F762" s="19"/>
      <c r="G762" s="5">
        <v>1900.19</v>
      </c>
      <c r="H762" s="5">
        <v>2000</v>
      </c>
      <c r="I762" s="5">
        <v>2000</v>
      </c>
      <c r="J762" s="5">
        <f t="shared" si="59"/>
        <v>2000</v>
      </c>
      <c r="AB762" s="5"/>
      <c r="AC762" s="5"/>
      <c r="AD762" s="5">
        <f t="shared" si="57"/>
        <v>2000</v>
      </c>
    </row>
    <row r="763" spans="1:30" ht="15" hidden="1">
      <c r="A763" s="35" t="s">
        <v>374</v>
      </c>
      <c r="B763" s="33">
        <v>11</v>
      </c>
      <c r="C763" s="42" t="s">
        <v>42</v>
      </c>
      <c r="D763" s="36" t="s">
        <v>316</v>
      </c>
      <c r="E763" s="18" t="s">
        <v>205</v>
      </c>
      <c r="F763" s="19"/>
      <c r="G763" s="5">
        <v>2425</v>
      </c>
      <c r="H763" s="5">
        <v>2500</v>
      </c>
      <c r="I763" s="5">
        <v>2500</v>
      </c>
      <c r="J763" s="5">
        <f t="shared" si="59"/>
        <v>2500</v>
      </c>
      <c r="AB763" s="5"/>
      <c r="AC763" s="5"/>
      <c r="AD763" s="5">
        <f t="shared" si="57"/>
        <v>2500</v>
      </c>
    </row>
    <row r="764" spans="1:30" ht="15" hidden="1">
      <c r="A764" s="35" t="s">
        <v>374</v>
      </c>
      <c r="B764" s="33">
        <v>11</v>
      </c>
      <c r="C764" s="42" t="s">
        <v>42</v>
      </c>
      <c r="D764" s="36" t="s">
        <v>317</v>
      </c>
      <c r="E764" s="18" t="s">
        <v>206</v>
      </c>
      <c r="F764" s="19"/>
      <c r="G764" s="5">
        <v>800</v>
      </c>
      <c r="H764" s="5">
        <v>10000</v>
      </c>
      <c r="I764" s="5">
        <v>10000</v>
      </c>
      <c r="J764" s="5">
        <f t="shared" si="59"/>
        <v>10000</v>
      </c>
      <c r="AB764" s="5"/>
      <c r="AC764" s="5"/>
      <c r="AD764" s="5">
        <f t="shared" si="57"/>
        <v>10000</v>
      </c>
    </row>
    <row r="765" spans="1:30" ht="15" hidden="1">
      <c r="A765" s="35" t="s">
        <v>374</v>
      </c>
      <c r="B765" s="33">
        <v>11</v>
      </c>
      <c r="C765" s="42" t="s">
        <v>42</v>
      </c>
      <c r="D765" s="36" t="s">
        <v>318</v>
      </c>
      <c r="E765" s="18" t="s">
        <v>72</v>
      </c>
      <c r="F765" s="19"/>
      <c r="G765" s="5"/>
      <c r="H765" s="5">
        <v>47400</v>
      </c>
      <c r="I765" s="5">
        <v>47400</v>
      </c>
      <c r="J765" s="5">
        <f t="shared" si="59"/>
        <v>47400</v>
      </c>
      <c r="AB765" s="5"/>
      <c r="AC765" s="5"/>
      <c r="AD765" s="5">
        <f t="shared" si="57"/>
        <v>47400</v>
      </c>
    </row>
    <row r="766" spans="1:30" ht="15" hidden="1">
      <c r="A766" s="35" t="s">
        <v>374</v>
      </c>
      <c r="B766" s="33">
        <v>11</v>
      </c>
      <c r="C766" s="42" t="s">
        <v>42</v>
      </c>
      <c r="D766" s="36" t="s">
        <v>319</v>
      </c>
      <c r="E766" s="18" t="s">
        <v>207</v>
      </c>
      <c r="F766" s="19"/>
      <c r="G766" s="5"/>
      <c r="H766" s="5"/>
      <c r="I766" s="5"/>
      <c r="J766" s="5">
        <f t="shared" si="59"/>
        <v>0</v>
      </c>
      <c r="AB766" s="5"/>
      <c r="AC766" s="5"/>
      <c r="AD766" s="5">
        <f t="shared" si="57"/>
        <v>0</v>
      </c>
    </row>
    <row r="767" spans="1:30" ht="15" hidden="1">
      <c r="A767" s="35" t="s">
        <v>374</v>
      </c>
      <c r="B767" s="33">
        <v>11</v>
      </c>
      <c r="C767" s="42" t="s">
        <v>42</v>
      </c>
      <c r="D767" s="36" t="s">
        <v>249</v>
      </c>
      <c r="E767" s="18" t="s">
        <v>63</v>
      </c>
      <c r="F767" s="19"/>
      <c r="G767" s="5">
        <v>31343.15</v>
      </c>
      <c r="H767" s="5">
        <v>29362</v>
      </c>
      <c r="I767" s="5">
        <v>29362</v>
      </c>
      <c r="J767" s="5">
        <f t="shared" si="59"/>
        <v>29362</v>
      </c>
      <c r="AB767" s="5"/>
      <c r="AC767" s="5"/>
      <c r="AD767" s="5">
        <f t="shared" si="57"/>
        <v>29362</v>
      </c>
    </row>
    <row r="768" spans="1:30" ht="15" hidden="1">
      <c r="A768" s="35" t="s">
        <v>374</v>
      </c>
      <c r="B768" s="33">
        <v>11</v>
      </c>
      <c r="C768" s="42" t="s">
        <v>42</v>
      </c>
      <c r="D768" s="36" t="s">
        <v>320</v>
      </c>
      <c r="E768" s="18" t="s">
        <v>208</v>
      </c>
      <c r="F768" s="19"/>
      <c r="G768" s="5">
        <v>11070</v>
      </c>
      <c r="H768" s="5">
        <v>13284</v>
      </c>
      <c r="I768" s="5">
        <v>13284</v>
      </c>
      <c r="J768" s="5">
        <f t="shared" si="59"/>
        <v>13284</v>
      </c>
      <c r="AB768" s="5"/>
      <c r="AC768" s="5"/>
      <c r="AD768" s="5">
        <f t="shared" si="57"/>
        <v>13284</v>
      </c>
    </row>
    <row r="769" spans="1:30" ht="15" hidden="1">
      <c r="A769" s="35" t="s">
        <v>374</v>
      </c>
      <c r="B769" s="33">
        <v>11</v>
      </c>
      <c r="C769" s="42" t="s">
        <v>42</v>
      </c>
      <c r="D769" s="36" t="s">
        <v>321</v>
      </c>
      <c r="E769" s="18" t="s">
        <v>71</v>
      </c>
      <c r="F769" s="19"/>
      <c r="G769" s="5"/>
      <c r="H769" s="5">
        <v>1000</v>
      </c>
      <c r="I769" s="5">
        <v>1000</v>
      </c>
      <c r="J769" s="5">
        <f t="shared" si="59"/>
        <v>1000</v>
      </c>
      <c r="AB769" s="5"/>
      <c r="AC769" s="5"/>
      <c r="AD769" s="5">
        <f t="shared" si="57"/>
        <v>1000</v>
      </c>
    </row>
    <row r="770" spans="1:30" ht="30" hidden="1">
      <c r="A770" s="35" t="s">
        <v>374</v>
      </c>
      <c r="B770" s="33">
        <v>11</v>
      </c>
      <c r="C770" s="42" t="s">
        <v>42</v>
      </c>
      <c r="D770" s="36" t="s">
        <v>322</v>
      </c>
      <c r="E770" s="18" t="s">
        <v>329</v>
      </c>
      <c r="F770" s="19"/>
      <c r="G770" s="5">
        <v>24468.15</v>
      </c>
      <c r="H770" s="5">
        <v>24468</v>
      </c>
      <c r="I770" s="5">
        <v>24468</v>
      </c>
      <c r="J770" s="5">
        <f t="shared" si="59"/>
        <v>24468</v>
      </c>
      <c r="AB770" s="5"/>
      <c r="AC770" s="5"/>
      <c r="AD770" s="5">
        <f t="shared" si="57"/>
        <v>24468</v>
      </c>
    </row>
    <row r="771" spans="1:30" ht="15" hidden="1">
      <c r="A771" s="35" t="s">
        <v>374</v>
      </c>
      <c r="B771" s="33">
        <v>11</v>
      </c>
      <c r="C771" s="42" t="s">
        <v>42</v>
      </c>
      <c r="D771" s="36" t="s">
        <v>323</v>
      </c>
      <c r="E771" s="18" t="s">
        <v>209</v>
      </c>
      <c r="F771" s="19"/>
      <c r="G771" s="5"/>
      <c r="H771" s="5"/>
      <c r="I771" s="5"/>
      <c r="J771" s="5">
        <f t="shared" si="59"/>
        <v>0</v>
      </c>
      <c r="AB771" s="5"/>
      <c r="AC771" s="5"/>
      <c r="AD771" s="5">
        <f t="shared" si="57"/>
        <v>0</v>
      </c>
    </row>
    <row r="772" spans="1:30" ht="15" hidden="1">
      <c r="A772" s="35" t="s">
        <v>374</v>
      </c>
      <c r="B772" s="33">
        <v>11</v>
      </c>
      <c r="C772" s="42" t="s">
        <v>42</v>
      </c>
      <c r="D772" s="36" t="s">
        <v>324</v>
      </c>
      <c r="E772" s="18" t="s">
        <v>210</v>
      </c>
      <c r="F772" s="19"/>
      <c r="G772" s="5">
        <v>8055.4</v>
      </c>
      <c r="H772" s="5">
        <v>5000</v>
      </c>
      <c r="I772" s="5">
        <v>5000</v>
      </c>
      <c r="J772" s="5">
        <f t="shared" si="59"/>
        <v>5000</v>
      </c>
      <c r="AB772" s="5"/>
      <c r="AC772" s="5"/>
      <c r="AD772" s="5">
        <f t="shared" si="57"/>
        <v>5000</v>
      </c>
    </row>
    <row r="773" spans="1:30" ht="15" hidden="1">
      <c r="A773" s="35" t="s">
        <v>374</v>
      </c>
      <c r="B773" s="33">
        <v>11</v>
      </c>
      <c r="C773" s="42" t="s">
        <v>42</v>
      </c>
      <c r="D773" s="36" t="s">
        <v>325</v>
      </c>
      <c r="E773" s="18" t="s">
        <v>211</v>
      </c>
      <c r="F773" s="19"/>
      <c r="G773" s="5">
        <v>252.5</v>
      </c>
      <c r="H773" s="5">
        <v>100</v>
      </c>
      <c r="I773" s="5">
        <v>100</v>
      </c>
      <c r="J773" s="5">
        <f t="shared" si="59"/>
        <v>100</v>
      </c>
      <c r="AB773" s="5"/>
      <c r="AC773" s="5"/>
      <c r="AD773" s="5">
        <f t="shared" si="57"/>
        <v>100</v>
      </c>
    </row>
    <row r="774" spans="1:30" ht="15" hidden="1">
      <c r="A774" s="35" t="s">
        <v>374</v>
      </c>
      <c r="B774" s="33">
        <v>11</v>
      </c>
      <c r="C774" s="42" t="s">
        <v>42</v>
      </c>
      <c r="D774" s="36" t="s">
        <v>326</v>
      </c>
      <c r="E774" s="18" t="s">
        <v>242</v>
      </c>
      <c r="F774" s="19"/>
      <c r="G774" s="5">
        <v>76.78</v>
      </c>
      <c r="H774" s="5">
        <v>50</v>
      </c>
      <c r="I774" s="5">
        <v>50</v>
      </c>
      <c r="J774" s="5">
        <f t="shared" si="59"/>
        <v>50</v>
      </c>
      <c r="AB774" s="5"/>
      <c r="AC774" s="5"/>
      <c r="AD774" s="5">
        <f t="shared" si="57"/>
        <v>50</v>
      </c>
    </row>
    <row r="775" spans="1:30" ht="15" hidden="1">
      <c r="A775" s="35" t="s">
        <v>374</v>
      </c>
      <c r="B775" s="33">
        <v>11</v>
      </c>
      <c r="C775" s="42" t="s">
        <v>42</v>
      </c>
      <c r="D775" s="36" t="s">
        <v>392</v>
      </c>
      <c r="E775" s="18" t="s">
        <v>212</v>
      </c>
      <c r="F775" s="19"/>
      <c r="G775" s="5">
        <v>37.33</v>
      </c>
      <c r="H775" s="5">
        <v>50</v>
      </c>
      <c r="I775" s="5">
        <v>50</v>
      </c>
      <c r="J775" s="5">
        <f t="shared" si="59"/>
        <v>50</v>
      </c>
      <c r="AB775" s="5"/>
      <c r="AC775" s="5"/>
      <c r="AD775" s="5">
        <f t="shared" si="57"/>
        <v>50</v>
      </c>
    </row>
    <row r="776" spans="1:30" ht="15" hidden="1">
      <c r="A776" s="35" t="s">
        <v>374</v>
      </c>
      <c r="B776" s="33">
        <v>11</v>
      </c>
      <c r="C776" s="42" t="s">
        <v>42</v>
      </c>
      <c r="D776" s="36" t="s">
        <v>251</v>
      </c>
      <c r="E776" s="18" t="s">
        <v>216</v>
      </c>
      <c r="F776" s="19"/>
      <c r="G776" s="5"/>
      <c r="H776" s="5"/>
      <c r="I776" s="5"/>
      <c r="J776" s="5">
        <f t="shared" si="59"/>
        <v>0</v>
      </c>
      <c r="AB776" s="5"/>
      <c r="AC776" s="5"/>
      <c r="AD776" s="5">
        <f t="shared" si="57"/>
        <v>0</v>
      </c>
    </row>
    <row r="777" spans="1:30" ht="15" hidden="1">
      <c r="A777" s="35" t="s">
        <v>374</v>
      </c>
      <c r="B777" s="33">
        <v>11</v>
      </c>
      <c r="C777" s="42" t="s">
        <v>42</v>
      </c>
      <c r="D777" s="36" t="s">
        <v>294</v>
      </c>
      <c r="E777" s="18" t="s">
        <v>217</v>
      </c>
      <c r="F777" s="19"/>
      <c r="G777" s="5"/>
      <c r="H777" s="5"/>
      <c r="I777" s="5"/>
      <c r="J777" s="5">
        <f t="shared" si="59"/>
        <v>0</v>
      </c>
      <c r="AB777" s="5"/>
      <c r="AC777" s="5"/>
      <c r="AD777" s="5">
        <f t="shared" si="57"/>
        <v>0</v>
      </c>
    </row>
    <row r="778" spans="1:30" ht="15" hidden="1">
      <c r="A778" s="35" t="s">
        <v>374</v>
      </c>
      <c r="B778" s="33">
        <v>11</v>
      </c>
      <c r="C778" s="42" t="s">
        <v>42</v>
      </c>
      <c r="D778" s="36" t="s">
        <v>327</v>
      </c>
      <c r="E778" s="18" t="s">
        <v>222</v>
      </c>
      <c r="F778" s="19"/>
      <c r="G778" s="5"/>
      <c r="H778" s="5"/>
      <c r="I778" s="5"/>
      <c r="J778" s="5">
        <f t="shared" si="59"/>
        <v>0</v>
      </c>
      <c r="AB778" s="5"/>
      <c r="AC778" s="5"/>
      <c r="AD778" s="5">
        <f t="shared" si="57"/>
        <v>0</v>
      </c>
    </row>
    <row r="779" spans="1:30" ht="30" hidden="1">
      <c r="A779" s="35" t="s">
        <v>374</v>
      </c>
      <c r="B779" s="33">
        <v>11</v>
      </c>
      <c r="C779" s="42" t="s">
        <v>42</v>
      </c>
      <c r="D779" s="36" t="s">
        <v>328</v>
      </c>
      <c r="E779" s="18" t="s">
        <v>330</v>
      </c>
      <c r="F779" s="19"/>
      <c r="G779" s="5"/>
      <c r="H779" s="5"/>
      <c r="I779" s="5"/>
      <c r="J779" s="5">
        <f t="shared" si="59"/>
        <v>0</v>
      </c>
      <c r="AB779" s="5"/>
      <c r="AC779" s="5"/>
      <c r="AD779" s="5">
        <f t="shared" si="57"/>
        <v>0</v>
      </c>
    </row>
    <row r="780" spans="1:30" s="16" customFormat="1" ht="75" hidden="1">
      <c r="A780" s="75" t="s">
        <v>466</v>
      </c>
      <c r="B780" s="75"/>
      <c r="C780" s="75"/>
      <c r="D780" s="75"/>
      <c r="E780" s="14" t="s">
        <v>61</v>
      </c>
      <c r="F780" s="15" t="s">
        <v>430</v>
      </c>
      <c r="G780" s="6">
        <f>SUM(G781)</f>
        <v>0</v>
      </c>
      <c r="H780" s="6">
        <f>SUM(H781)</f>
        <v>0</v>
      </c>
      <c r="I780" s="6">
        <f>SUM(I781)</f>
        <v>0</v>
      </c>
      <c r="J780" s="6">
        <f>SUM(J781)</f>
        <v>0</v>
      </c>
      <c r="AB780" s="6">
        <f>SUM(AB781)</f>
        <v>0</v>
      </c>
      <c r="AC780" s="6">
        <f>SUM(AC781)</f>
        <v>0</v>
      </c>
      <c r="AD780" s="5">
        <f t="shared" si="57"/>
        <v>0</v>
      </c>
    </row>
    <row r="781" spans="1:30" ht="15" hidden="1">
      <c r="A781" s="35" t="s">
        <v>466</v>
      </c>
      <c r="B781" s="33">
        <v>11</v>
      </c>
      <c r="C781" s="42" t="s">
        <v>42</v>
      </c>
      <c r="D781" s="36" t="s">
        <v>318</v>
      </c>
      <c r="E781" s="18" t="s">
        <v>72</v>
      </c>
      <c r="F781" s="19"/>
      <c r="G781" s="5"/>
      <c r="H781" s="5"/>
      <c r="I781" s="5"/>
      <c r="J781" s="5">
        <f>I781</f>
        <v>0</v>
      </c>
      <c r="AB781" s="5"/>
      <c r="AC781" s="5"/>
      <c r="AD781" s="5">
        <f t="shared" si="57"/>
        <v>0</v>
      </c>
    </row>
    <row r="782" spans="1:30" s="16" customFormat="1" ht="75" hidden="1">
      <c r="A782" s="75" t="s">
        <v>465</v>
      </c>
      <c r="B782" s="75"/>
      <c r="C782" s="75"/>
      <c r="D782" s="75"/>
      <c r="E782" s="14" t="s">
        <v>459</v>
      </c>
      <c r="F782" s="15" t="s">
        <v>430</v>
      </c>
      <c r="G782" s="6">
        <f>SUM(G783:G786)</f>
        <v>0</v>
      </c>
      <c r="H782" s="6">
        <f>SUM(H783:H786)</f>
        <v>0</v>
      </c>
      <c r="I782" s="6">
        <f>SUM(I783:I786)</f>
        <v>0</v>
      </c>
      <c r="J782" s="6">
        <f>SUM(J783:J786)</f>
        <v>0</v>
      </c>
      <c r="AB782" s="6">
        <f>SUM(AB783:AB786)</f>
        <v>0</v>
      </c>
      <c r="AC782" s="6">
        <f>SUM(AC783:AC786)</f>
        <v>0</v>
      </c>
      <c r="AD782" s="5">
        <f t="shared" si="57"/>
        <v>0</v>
      </c>
    </row>
    <row r="783" spans="1:30" ht="15" hidden="1">
      <c r="A783" s="35" t="s">
        <v>465</v>
      </c>
      <c r="B783" s="33">
        <v>12</v>
      </c>
      <c r="C783" s="42" t="s">
        <v>42</v>
      </c>
      <c r="D783" s="36" t="s">
        <v>250</v>
      </c>
      <c r="E783" s="18" t="s">
        <v>196</v>
      </c>
      <c r="F783" s="19"/>
      <c r="G783" s="5"/>
      <c r="H783" s="5"/>
      <c r="I783" s="5"/>
      <c r="J783" s="5">
        <f>I783</f>
        <v>0</v>
      </c>
      <c r="AB783" s="5"/>
      <c r="AC783" s="5"/>
      <c r="AD783" s="5">
        <f t="shared" si="57"/>
        <v>0</v>
      </c>
    </row>
    <row r="784" spans="1:30" ht="15" hidden="1">
      <c r="A784" s="35" t="s">
        <v>465</v>
      </c>
      <c r="B784" s="33">
        <v>12</v>
      </c>
      <c r="C784" s="42" t="s">
        <v>42</v>
      </c>
      <c r="D784" s="36" t="s">
        <v>312</v>
      </c>
      <c r="E784" s="18" t="s">
        <v>198</v>
      </c>
      <c r="F784" s="19"/>
      <c r="G784" s="5"/>
      <c r="H784" s="5"/>
      <c r="I784" s="5"/>
      <c r="J784" s="5">
        <f>I784</f>
        <v>0</v>
      </c>
      <c r="AB784" s="5"/>
      <c r="AC784" s="5"/>
      <c r="AD784" s="5">
        <f t="shared" si="57"/>
        <v>0</v>
      </c>
    </row>
    <row r="785" spans="1:30" ht="15" hidden="1">
      <c r="A785" s="35" t="s">
        <v>465</v>
      </c>
      <c r="B785" s="33">
        <v>51</v>
      </c>
      <c r="C785" s="42" t="s">
        <v>42</v>
      </c>
      <c r="D785" s="36" t="s">
        <v>250</v>
      </c>
      <c r="E785" s="18" t="s">
        <v>196</v>
      </c>
      <c r="F785" s="19"/>
      <c r="G785" s="53"/>
      <c r="H785" s="5"/>
      <c r="I785" s="5"/>
      <c r="J785" s="48"/>
      <c r="AB785" s="5"/>
      <c r="AC785" s="5"/>
      <c r="AD785" s="5">
        <f t="shared" si="57"/>
        <v>0</v>
      </c>
    </row>
    <row r="786" spans="1:30" ht="15" hidden="1">
      <c r="A786" s="35" t="s">
        <v>465</v>
      </c>
      <c r="B786" s="33">
        <v>51</v>
      </c>
      <c r="C786" s="42" t="s">
        <v>42</v>
      </c>
      <c r="D786" s="36" t="s">
        <v>312</v>
      </c>
      <c r="E786" s="18" t="s">
        <v>198</v>
      </c>
      <c r="F786" s="19"/>
      <c r="G786" s="53"/>
      <c r="H786" s="5"/>
      <c r="I786" s="5"/>
      <c r="J786" s="48"/>
      <c r="AB786" s="5"/>
      <c r="AC786" s="5"/>
      <c r="AD786" s="5">
        <f t="shared" si="57"/>
        <v>0</v>
      </c>
    </row>
    <row r="787" spans="1:30" s="23" customFormat="1" ht="15.75" hidden="1">
      <c r="A787" s="84" t="s">
        <v>378</v>
      </c>
      <c r="B787" s="85"/>
      <c r="C787" s="85"/>
      <c r="D787" s="85"/>
      <c r="E787" s="74" t="s">
        <v>297</v>
      </c>
      <c r="F787" s="74"/>
      <c r="G787" s="3">
        <f>SUM(G788+G821+G829)</f>
        <v>135120.61</v>
      </c>
      <c r="H787" s="3">
        <f>SUM(H788+H821+H829)</f>
        <v>719500</v>
      </c>
      <c r="I787" s="3">
        <f>SUM(I788+I821+I829)</f>
        <v>719500</v>
      </c>
      <c r="J787" s="3">
        <f>SUM(J788+J821+J829)</f>
        <v>719500</v>
      </c>
      <c r="AB787" s="3">
        <f>SUM(AB788+AB821+AB829)</f>
        <v>0</v>
      </c>
      <c r="AC787" s="3">
        <f>SUM(AC788+AC821+AC829)</f>
        <v>0</v>
      </c>
      <c r="AD787" s="5">
        <f t="shared" si="57"/>
        <v>719500</v>
      </c>
    </row>
    <row r="788" spans="1:30" s="16" customFormat="1" ht="75" hidden="1">
      <c r="A788" s="73" t="s">
        <v>373</v>
      </c>
      <c r="B788" s="75"/>
      <c r="C788" s="75"/>
      <c r="D788" s="75"/>
      <c r="E788" s="14" t="s">
        <v>451</v>
      </c>
      <c r="F788" s="15" t="s">
        <v>430</v>
      </c>
      <c r="G788" s="6">
        <f>SUM(G789:G820)</f>
        <v>135120.61</v>
      </c>
      <c r="H788" s="6">
        <f>SUM(H789:H820)</f>
        <v>719500</v>
      </c>
      <c r="I788" s="6">
        <f>SUM(I789:I820)</f>
        <v>719500</v>
      </c>
      <c r="J788" s="6">
        <f>SUM(J789:J820)</f>
        <v>719500</v>
      </c>
      <c r="AB788" s="6">
        <f>SUM(AB789:AB820)</f>
        <v>0</v>
      </c>
      <c r="AC788" s="6">
        <f>SUM(AC789:AC820)</f>
        <v>0</v>
      </c>
      <c r="AD788" s="5">
        <f t="shared" si="57"/>
        <v>719500</v>
      </c>
    </row>
    <row r="789" spans="1:30" s="16" customFormat="1" ht="15.75" hidden="1">
      <c r="A789" s="35" t="s">
        <v>373</v>
      </c>
      <c r="B789" s="33">
        <v>11</v>
      </c>
      <c r="C789" s="42" t="s">
        <v>42</v>
      </c>
      <c r="D789" s="36" t="s">
        <v>286</v>
      </c>
      <c r="E789" s="18" t="s">
        <v>34</v>
      </c>
      <c r="F789" s="15"/>
      <c r="G789" s="5"/>
      <c r="H789" s="5">
        <v>457000</v>
      </c>
      <c r="I789" s="5">
        <v>457000</v>
      </c>
      <c r="J789" s="5">
        <f aca="true" t="shared" si="60" ref="J789:J820">I789</f>
        <v>457000</v>
      </c>
      <c r="AB789" s="5"/>
      <c r="AC789" s="5"/>
      <c r="AD789" s="5">
        <f t="shared" si="57"/>
        <v>457000</v>
      </c>
    </row>
    <row r="790" spans="1:30" s="16" customFormat="1" ht="15.75" hidden="1">
      <c r="A790" s="35" t="s">
        <v>373</v>
      </c>
      <c r="B790" s="33">
        <v>11</v>
      </c>
      <c r="C790" s="42" t="s">
        <v>42</v>
      </c>
      <c r="D790" s="36" t="s">
        <v>309</v>
      </c>
      <c r="E790" s="18" t="s">
        <v>35</v>
      </c>
      <c r="F790" s="15"/>
      <c r="G790" s="5"/>
      <c r="H790" s="5"/>
      <c r="I790" s="5"/>
      <c r="J790" s="5">
        <f t="shared" si="60"/>
        <v>0</v>
      </c>
      <c r="AB790" s="5"/>
      <c r="AC790" s="5"/>
      <c r="AD790" s="5">
        <f t="shared" si="57"/>
        <v>0</v>
      </c>
    </row>
    <row r="791" spans="1:30" s="16" customFormat="1" ht="15.75" hidden="1">
      <c r="A791" s="35" t="s">
        <v>373</v>
      </c>
      <c r="B791" s="33">
        <v>11</v>
      </c>
      <c r="C791" s="42" t="s">
        <v>42</v>
      </c>
      <c r="D791" s="36" t="s">
        <v>287</v>
      </c>
      <c r="E791" s="18" t="s">
        <v>225</v>
      </c>
      <c r="F791" s="15"/>
      <c r="G791" s="5"/>
      <c r="H791" s="5"/>
      <c r="I791" s="5"/>
      <c r="J791" s="5">
        <f t="shared" si="60"/>
        <v>0</v>
      </c>
      <c r="AB791" s="5"/>
      <c r="AC791" s="5"/>
      <c r="AD791" s="5">
        <f aca="true" t="shared" si="61" ref="AD791:AD854">I791-AB791+AC791</f>
        <v>0</v>
      </c>
    </row>
    <row r="792" spans="1:30" s="16" customFormat="1" ht="15.75" hidden="1">
      <c r="A792" s="35" t="s">
        <v>373</v>
      </c>
      <c r="B792" s="33">
        <v>11</v>
      </c>
      <c r="C792" s="42" t="s">
        <v>42</v>
      </c>
      <c r="D792" s="36" t="s">
        <v>288</v>
      </c>
      <c r="E792" s="18" t="s">
        <v>484</v>
      </c>
      <c r="F792" s="15"/>
      <c r="G792" s="5"/>
      <c r="H792" s="5">
        <v>84000</v>
      </c>
      <c r="I792" s="5">
        <v>84000</v>
      </c>
      <c r="J792" s="5">
        <f t="shared" si="60"/>
        <v>84000</v>
      </c>
      <c r="AB792" s="5"/>
      <c r="AC792" s="5"/>
      <c r="AD792" s="5">
        <f t="shared" si="61"/>
        <v>84000</v>
      </c>
    </row>
    <row r="793" spans="1:30" s="16" customFormat="1" ht="30" hidden="1">
      <c r="A793" s="35" t="s">
        <v>373</v>
      </c>
      <c r="B793" s="33">
        <v>11</v>
      </c>
      <c r="C793" s="42" t="s">
        <v>42</v>
      </c>
      <c r="D793" s="36">
        <v>3133</v>
      </c>
      <c r="E793" s="18" t="s">
        <v>446</v>
      </c>
      <c r="F793" s="15"/>
      <c r="G793" s="5"/>
      <c r="H793" s="5">
        <v>9500</v>
      </c>
      <c r="I793" s="5">
        <v>9500</v>
      </c>
      <c r="J793" s="5">
        <f t="shared" si="60"/>
        <v>9500</v>
      </c>
      <c r="AB793" s="5"/>
      <c r="AC793" s="5"/>
      <c r="AD793" s="5">
        <f t="shared" si="61"/>
        <v>9500</v>
      </c>
    </row>
    <row r="794" spans="1:30" s="16" customFormat="1" ht="15.75" hidden="1">
      <c r="A794" s="35" t="s">
        <v>373</v>
      </c>
      <c r="B794" s="33">
        <v>11</v>
      </c>
      <c r="C794" s="42" t="s">
        <v>42</v>
      </c>
      <c r="D794" s="36" t="s">
        <v>250</v>
      </c>
      <c r="E794" s="18" t="s">
        <v>196</v>
      </c>
      <c r="F794" s="15"/>
      <c r="G794" s="5"/>
      <c r="H794" s="5">
        <v>15000</v>
      </c>
      <c r="I794" s="5">
        <v>15000</v>
      </c>
      <c r="J794" s="5">
        <f t="shared" si="60"/>
        <v>15000</v>
      </c>
      <c r="AB794" s="5"/>
      <c r="AC794" s="5"/>
      <c r="AD794" s="5">
        <f t="shared" si="61"/>
        <v>15000</v>
      </c>
    </row>
    <row r="795" spans="1:30" s="16" customFormat="1" ht="30" hidden="1">
      <c r="A795" s="35" t="s">
        <v>373</v>
      </c>
      <c r="B795" s="33">
        <v>11</v>
      </c>
      <c r="C795" s="42" t="s">
        <v>42</v>
      </c>
      <c r="D795" s="36" t="s">
        <v>311</v>
      </c>
      <c r="E795" s="18" t="s">
        <v>197</v>
      </c>
      <c r="F795" s="15"/>
      <c r="G795" s="5"/>
      <c r="H795" s="5">
        <v>7000</v>
      </c>
      <c r="I795" s="5">
        <v>7000</v>
      </c>
      <c r="J795" s="5">
        <f t="shared" si="60"/>
        <v>7000</v>
      </c>
      <c r="AB795" s="5"/>
      <c r="AC795" s="5"/>
      <c r="AD795" s="5">
        <f t="shared" si="61"/>
        <v>7000</v>
      </c>
    </row>
    <row r="796" spans="1:30" s="16" customFormat="1" ht="15.75" hidden="1">
      <c r="A796" s="35" t="s">
        <v>373</v>
      </c>
      <c r="B796" s="33">
        <v>11</v>
      </c>
      <c r="C796" s="42" t="s">
        <v>42</v>
      </c>
      <c r="D796" s="36" t="s">
        <v>312</v>
      </c>
      <c r="E796" s="18" t="s">
        <v>198</v>
      </c>
      <c r="F796" s="15"/>
      <c r="G796" s="5"/>
      <c r="H796" s="5">
        <v>5000</v>
      </c>
      <c r="I796" s="5">
        <v>5000</v>
      </c>
      <c r="J796" s="5">
        <f t="shared" si="60"/>
        <v>5000</v>
      </c>
      <c r="AB796" s="5"/>
      <c r="AC796" s="5"/>
      <c r="AD796" s="5">
        <f t="shared" si="61"/>
        <v>5000</v>
      </c>
    </row>
    <row r="797" spans="1:30" s="16" customFormat="1" ht="15.75" hidden="1">
      <c r="A797" s="35" t="s">
        <v>373</v>
      </c>
      <c r="B797" s="33">
        <v>11</v>
      </c>
      <c r="C797" s="42" t="s">
        <v>42</v>
      </c>
      <c r="D797" s="36" t="s">
        <v>402</v>
      </c>
      <c r="E797" s="18" t="s">
        <v>397</v>
      </c>
      <c r="F797" s="15"/>
      <c r="G797" s="5"/>
      <c r="H797" s="5"/>
      <c r="I797" s="5"/>
      <c r="J797" s="5">
        <f t="shared" si="60"/>
        <v>0</v>
      </c>
      <c r="AB797" s="5"/>
      <c r="AC797" s="5"/>
      <c r="AD797" s="5">
        <f t="shared" si="61"/>
        <v>0</v>
      </c>
    </row>
    <row r="798" spans="1:30" s="16" customFormat="1" ht="15.75" hidden="1">
      <c r="A798" s="35" t="s">
        <v>373</v>
      </c>
      <c r="B798" s="33">
        <v>11</v>
      </c>
      <c r="C798" s="42" t="s">
        <v>42</v>
      </c>
      <c r="D798" s="36" t="s">
        <v>313</v>
      </c>
      <c r="E798" s="18" t="s">
        <v>234</v>
      </c>
      <c r="F798" s="15"/>
      <c r="G798" s="5"/>
      <c r="H798" s="5">
        <v>5000</v>
      </c>
      <c r="I798" s="5">
        <v>5000</v>
      </c>
      <c r="J798" s="5">
        <f t="shared" si="60"/>
        <v>5000</v>
      </c>
      <c r="AB798" s="5"/>
      <c r="AC798" s="5"/>
      <c r="AD798" s="5">
        <f t="shared" si="61"/>
        <v>5000</v>
      </c>
    </row>
    <row r="799" spans="1:30" s="16" customFormat="1" ht="15.75" hidden="1">
      <c r="A799" s="35" t="s">
        <v>373</v>
      </c>
      <c r="B799" s="33">
        <v>11</v>
      </c>
      <c r="C799" s="42" t="s">
        <v>42</v>
      </c>
      <c r="D799" s="36" t="s">
        <v>290</v>
      </c>
      <c r="E799" s="18" t="s">
        <v>201</v>
      </c>
      <c r="F799" s="15"/>
      <c r="G799" s="5"/>
      <c r="H799" s="5"/>
      <c r="I799" s="5"/>
      <c r="J799" s="5">
        <f t="shared" si="60"/>
        <v>0</v>
      </c>
      <c r="AB799" s="5"/>
      <c r="AC799" s="5"/>
      <c r="AD799" s="5">
        <f t="shared" si="61"/>
        <v>0</v>
      </c>
    </row>
    <row r="800" spans="1:30" s="16" customFormat="1" ht="15.75" hidden="1">
      <c r="A800" s="35" t="s">
        <v>373</v>
      </c>
      <c r="B800" s="33">
        <v>11</v>
      </c>
      <c r="C800" s="42" t="s">
        <v>42</v>
      </c>
      <c r="D800" s="36" t="s">
        <v>314</v>
      </c>
      <c r="E800" s="18" t="s">
        <v>240</v>
      </c>
      <c r="F800" s="15"/>
      <c r="G800" s="5"/>
      <c r="H800" s="5">
        <v>5000</v>
      </c>
      <c r="I800" s="5">
        <v>5000</v>
      </c>
      <c r="J800" s="5">
        <f t="shared" si="60"/>
        <v>5000</v>
      </c>
      <c r="AB800" s="5"/>
      <c r="AC800" s="5"/>
      <c r="AD800" s="5">
        <f t="shared" si="61"/>
        <v>5000</v>
      </c>
    </row>
    <row r="801" spans="1:30" s="16" customFormat="1" ht="15.75" hidden="1">
      <c r="A801" s="35" t="s">
        <v>373</v>
      </c>
      <c r="B801" s="33">
        <v>11</v>
      </c>
      <c r="C801" s="42" t="s">
        <v>42</v>
      </c>
      <c r="D801" s="36" t="s">
        <v>315</v>
      </c>
      <c r="E801" s="18" t="s">
        <v>203</v>
      </c>
      <c r="F801" s="15"/>
      <c r="G801" s="5"/>
      <c r="H801" s="5"/>
      <c r="I801" s="5"/>
      <c r="J801" s="5">
        <f t="shared" si="60"/>
        <v>0</v>
      </c>
      <c r="AB801" s="5"/>
      <c r="AC801" s="5"/>
      <c r="AD801" s="5">
        <f t="shared" si="61"/>
        <v>0</v>
      </c>
    </row>
    <row r="802" spans="1:30" s="16" customFormat="1" ht="15.75" hidden="1">
      <c r="A802" s="35" t="s">
        <v>373</v>
      </c>
      <c r="B802" s="33">
        <v>11</v>
      </c>
      <c r="C802" s="42" t="s">
        <v>42</v>
      </c>
      <c r="D802" s="36" t="s">
        <v>291</v>
      </c>
      <c r="E802" s="18" t="s">
        <v>204</v>
      </c>
      <c r="F802" s="15"/>
      <c r="G802" s="5"/>
      <c r="H802" s="5"/>
      <c r="I802" s="5"/>
      <c r="J802" s="5">
        <f t="shared" si="60"/>
        <v>0</v>
      </c>
      <c r="AB802" s="5"/>
      <c r="AC802" s="5"/>
      <c r="AD802" s="5">
        <f t="shared" si="61"/>
        <v>0</v>
      </c>
    </row>
    <row r="803" spans="1:30" s="16" customFormat="1" ht="15.75" hidden="1">
      <c r="A803" s="35" t="s">
        <v>373</v>
      </c>
      <c r="B803" s="33">
        <v>11</v>
      </c>
      <c r="C803" s="42" t="s">
        <v>42</v>
      </c>
      <c r="D803" s="36" t="s">
        <v>316</v>
      </c>
      <c r="E803" s="18" t="s">
        <v>205</v>
      </c>
      <c r="F803" s="15"/>
      <c r="G803" s="5"/>
      <c r="H803" s="5"/>
      <c r="I803" s="5"/>
      <c r="J803" s="5">
        <f t="shared" si="60"/>
        <v>0</v>
      </c>
      <c r="AB803" s="5"/>
      <c r="AC803" s="5"/>
      <c r="AD803" s="5">
        <f t="shared" si="61"/>
        <v>0</v>
      </c>
    </row>
    <row r="804" spans="1:30" s="16" customFormat="1" ht="15.75" hidden="1">
      <c r="A804" s="35" t="s">
        <v>373</v>
      </c>
      <c r="B804" s="33">
        <v>11</v>
      </c>
      <c r="C804" s="42" t="s">
        <v>42</v>
      </c>
      <c r="D804" s="36" t="s">
        <v>317</v>
      </c>
      <c r="E804" s="18" t="s">
        <v>206</v>
      </c>
      <c r="F804" s="15"/>
      <c r="G804" s="5"/>
      <c r="H804" s="5"/>
      <c r="I804" s="5"/>
      <c r="J804" s="5">
        <f t="shared" si="60"/>
        <v>0</v>
      </c>
      <c r="AB804" s="5"/>
      <c r="AC804" s="5"/>
      <c r="AD804" s="5">
        <f t="shared" si="61"/>
        <v>0</v>
      </c>
    </row>
    <row r="805" spans="1:30" s="16" customFormat="1" ht="15.75" hidden="1">
      <c r="A805" s="35" t="s">
        <v>373</v>
      </c>
      <c r="B805" s="33">
        <v>11</v>
      </c>
      <c r="C805" s="42" t="s">
        <v>42</v>
      </c>
      <c r="D805" s="36" t="s">
        <v>318</v>
      </c>
      <c r="E805" s="18" t="s">
        <v>72</v>
      </c>
      <c r="F805" s="15"/>
      <c r="G805" s="5"/>
      <c r="H805" s="5"/>
      <c r="I805" s="5"/>
      <c r="J805" s="5">
        <f t="shared" si="60"/>
        <v>0</v>
      </c>
      <c r="AB805" s="5"/>
      <c r="AC805" s="5"/>
      <c r="AD805" s="5">
        <f t="shared" si="61"/>
        <v>0</v>
      </c>
    </row>
    <row r="806" spans="1:30" s="16" customFormat="1" ht="15.75" hidden="1">
      <c r="A806" s="35" t="s">
        <v>373</v>
      </c>
      <c r="B806" s="33">
        <v>11</v>
      </c>
      <c r="C806" s="42" t="s">
        <v>42</v>
      </c>
      <c r="D806" s="36" t="s">
        <v>319</v>
      </c>
      <c r="E806" s="18" t="s">
        <v>207</v>
      </c>
      <c r="F806" s="15"/>
      <c r="G806" s="5"/>
      <c r="H806" s="5"/>
      <c r="I806" s="5"/>
      <c r="J806" s="5">
        <f t="shared" si="60"/>
        <v>0</v>
      </c>
      <c r="AB806" s="5"/>
      <c r="AC806" s="5"/>
      <c r="AD806" s="5">
        <f t="shared" si="61"/>
        <v>0</v>
      </c>
    </row>
    <row r="807" spans="1:30" s="16" customFormat="1" ht="15.75" hidden="1">
      <c r="A807" s="35" t="s">
        <v>373</v>
      </c>
      <c r="B807" s="33">
        <v>11</v>
      </c>
      <c r="C807" s="42" t="s">
        <v>42</v>
      </c>
      <c r="D807" s="36" t="s">
        <v>249</v>
      </c>
      <c r="E807" s="18" t="s">
        <v>63</v>
      </c>
      <c r="F807" s="15"/>
      <c r="G807" s="5">
        <v>67287.42</v>
      </c>
      <c r="H807" s="5">
        <v>67000</v>
      </c>
      <c r="I807" s="5">
        <v>67000</v>
      </c>
      <c r="J807" s="5">
        <f t="shared" si="60"/>
        <v>67000</v>
      </c>
      <c r="AB807" s="5"/>
      <c r="AC807" s="5"/>
      <c r="AD807" s="5">
        <f t="shared" si="61"/>
        <v>67000</v>
      </c>
    </row>
    <row r="808" spans="1:30" s="16" customFormat="1" ht="15.75" hidden="1">
      <c r="A808" s="35" t="s">
        <v>373</v>
      </c>
      <c r="B808" s="33">
        <v>11</v>
      </c>
      <c r="C808" s="42" t="s">
        <v>42</v>
      </c>
      <c r="D808" s="36" t="s">
        <v>320</v>
      </c>
      <c r="E808" s="18" t="s">
        <v>208</v>
      </c>
      <c r="F808" s="15"/>
      <c r="G808" s="5"/>
      <c r="H808" s="5"/>
      <c r="I808" s="5"/>
      <c r="J808" s="5">
        <f t="shared" si="60"/>
        <v>0</v>
      </c>
      <c r="AB808" s="5"/>
      <c r="AC808" s="5"/>
      <c r="AD808" s="5">
        <f t="shared" si="61"/>
        <v>0</v>
      </c>
    </row>
    <row r="809" spans="1:30" s="16" customFormat="1" ht="15.75" hidden="1">
      <c r="A809" s="35" t="s">
        <v>373</v>
      </c>
      <c r="B809" s="33">
        <v>11</v>
      </c>
      <c r="C809" s="42" t="s">
        <v>42</v>
      </c>
      <c r="D809" s="36" t="s">
        <v>321</v>
      </c>
      <c r="E809" s="18" t="s">
        <v>71</v>
      </c>
      <c r="F809" s="15"/>
      <c r="G809" s="5"/>
      <c r="H809" s="5"/>
      <c r="I809" s="5"/>
      <c r="J809" s="5">
        <f t="shared" si="60"/>
        <v>0</v>
      </c>
      <c r="AB809" s="5"/>
      <c r="AC809" s="5"/>
      <c r="AD809" s="5">
        <f t="shared" si="61"/>
        <v>0</v>
      </c>
    </row>
    <row r="810" spans="1:30" s="16" customFormat="1" ht="30" hidden="1">
      <c r="A810" s="35" t="s">
        <v>373</v>
      </c>
      <c r="B810" s="33">
        <v>11</v>
      </c>
      <c r="C810" s="42" t="s">
        <v>42</v>
      </c>
      <c r="D810" s="36" t="s">
        <v>403</v>
      </c>
      <c r="E810" s="18" t="s">
        <v>401</v>
      </c>
      <c r="F810" s="15"/>
      <c r="G810" s="5"/>
      <c r="H810" s="5">
        <v>4000</v>
      </c>
      <c r="I810" s="5">
        <v>4000</v>
      </c>
      <c r="J810" s="5">
        <f t="shared" si="60"/>
        <v>4000</v>
      </c>
      <c r="AB810" s="5"/>
      <c r="AC810" s="5"/>
      <c r="AD810" s="5">
        <f t="shared" si="61"/>
        <v>4000</v>
      </c>
    </row>
    <row r="811" spans="1:30" s="16" customFormat="1" ht="30" hidden="1">
      <c r="A811" s="35" t="s">
        <v>373</v>
      </c>
      <c r="B811" s="33">
        <v>11</v>
      </c>
      <c r="C811" s="42" t="s">
        <v>42</v>
      </c>
      <c r="D811" s="36" t="s">
        <v>322</v>
      </c>
      <c r="E811" s="18" t="s">
        <v>329</v>
      </c>
      <c r="F811" s="15"/>
      <c r="G811" s="5">
        <v>67833.19</v>
      </c>
      <c r="H811" s="5">
        <v>55000</v>
      </c>
      <c r="I811" s="5">
        <v>55000</v>
      </c>
      <c r="J811" s="5">
        <f t="shared" si="60"/>
        <v>55000</v>
      </c>
      <c r="AB811" s="5"/>
      <c r="AC811" s="5"/>
      <c r="AD811" s="5">
        <f t="shared" si="61"/>
        <v>55000</v>
      </c>
    </row>
    <row r="812" spans="1:30" s="16" customFormat="1" ht="15.75" hidden="1">
      <c r="A812" s="35" t="s">
        <v>373</v>
      </c>
      <c r="B812" s="33">
        <v>11</v>
      </c>
      <c r="C812" s="42" t="s">
        <v>42</v>
      </c>
      <c r="D812" s="36" t="s">
        <v>323</v>
      </c>
      <c r="E812" s="18" t="s">
        <v>209</v>
      </c>
      <c r="F812" s="15"/>
      <c r="G812" s="5"/>
      <c r="H812" s="5"/>
      <c r="I812" s="5"/>
      <c r="J812" s="5">
        <f t="shared" si="60"/>
        <v>0</v>
      </c>
      <c r="AB812" s="5"/>
      <c r="AC812" s="5"/>
      <c r="AD812" s="5">
        <f t="shared" si="61"/>
        <v>0</v>
      </c>
    </row>
    <row r="813" spans="1:30" s="16" customFormat="1" ht="15.75" hidden="1">
      <c r="A813" s="35" t="s">
        <v>373</v>
      </c>
      <c r="B813" s="33">
        <v>11</v>
      </c>
      <c r="C813" s="42" t="s">
        <v>42</v>
      </c>
      <c r="D813" s="36" t="s">
        <v>324</v>
      </c>
      <c r="E813" s="18" t="s">
        <v>210</v>
      </c>
      <c r="F813" s="15"/>
      <c r="G813" s="5"/>
      <c r="H813" s="5">
        <v>5000</v>
      </c>
      <c r="I813" s="5">
        <v>5000</v>
      </c>
      <c r="J813" s="5">
        <f t="shared" si="60"/>
        <v>5000</v>
      </c>
      <c r="AB813" s="5"/>
      <c r="AC813" s="5"/>
      <c r="AD813" s="5">
        <f t="shared" si="61"/>
        <v>5000</v>
      </c>
    </row>
    <row r="814" spans="1:30" s="16" customFormat="1" ht="15.75" hidden="1">
      <c r="A814" s="35" t="s">
        <v>373</v>
      </c>
      <c r="B814" s="33">
        <v>11</v>
      </c>
      <c r="C814" s="42" t="s">
        <v>42</v>
      </c>
      <c r="D814" s="36" t="s">
        <v>404</v>
      </c>
      <c r="E814" s="18" t="s">
        <v>400</v>
      </c>
      <c r="F814" s="15"/>
      <c r="G814" s="5"/>
      <c r="H814" s="5"/>
      <c r="I814" s="5"/>
      <c r="J814" s="5">
        <f t="shared" si="60"/>
        <v>0</v>
      </c>
      <c r="AB814" s="5"/>
      <c r="AC814" s="5"/>
      <c r="AD814" s="5">
        <f t="shared" si="61"/>
        <v>0</v>
      </c>
    </row>
    <row r="815" spans="1:30" s="16" customFormat="1" ht="15.75" hidden="1">
      <c r="A815" s="35" t="s">
        <v>373</v>
      </c>
      <c r="B815" s="33">
        <v>11</v>
      </c>
      <c r="C815" s="42" t="s">
        <v>42</v>
      </c>
      <c r="D815" s="36" t="s">
        <v>325</v>
      </c>
      <c r="E815" s="18" t="s">
        <v>211</v>
      </c>
      <c r="F815" s="15"/>
      <c r="G815" s="5"/>
      <c r="H815" s="5"/>
      <c r="I815" s="5"/>
      <c r="J815" s="5">
        <f t="shared" si="60"/>
        <v>0</v>
      </c>
      <c r="AB815" s="5"/>
      <c r="AC815" s="5"/>
      <c r="AD815" s="5">
        <f t="shared" si="61"/>
        <v>0</v>
      </c>
    </row>
    <row r="816" spans="1:30" s="16" customFormat="1" ht="15.75" hidden="1">
      <c r="A816" s="35" t="s">
        <v>373</v>
      </c>
      <c r="B816" s="33">
        <v>11</v>
      </c>
      <c r="C816" s="42" t="s">
        <v>42</v>
      </c>
      <c r="D816" s="36" t="s">
        <v>326</v>
      </c>
      <c r="E816" s="18" t="s">
        <v>242</v>
      </c>
      <c r="F816" s="15"/>
      <c r="G816" s="5"/>
      <c r="H816" s="5">
        <v>1000</v>
      </c>
      <c r="I816" s="5">
        <v>1000</v>
      </c>
      <c r="J816" s="5">
        <f t="shared" si="60"/>
        <v>1000</v>
      </c>
      <c r="AB816" s="5"/>
      <c r="AC816" s="5"/>
      <c r="AD816" s="5">
        <f t="shared" si="61"/>
        <v>1000</v>
      </c>
    </row>
    <row r="817" spans="1:30" s="16" customFormat="1" ht="15.75" hidden="1">
      <c r="A817" s="35" t="s">
        <v>373</v>
      </c>
      <c r="B817" s="33">
        <v>11</v>
      </c>
      <c r="C817" s="42" t="s">
        <v>42</v>
      </c>
      <c r="D817" s="36" t="s">
        <v>251</v>
      </c>
      <c r="E817" s="18" t="s">
        <v>216</v>
      </c>
      <c r="F817" s="15"/>
      <c r="G817" s="5"/>
      <c r="H817" s="5"/>
      <c r="I817" s="5"/>
      <c r="J817" s="5">
        <f t="shared" si="60"/>
        <v>0</v>
      </c>
      <c r="AB817" s="5"/>
      <c r="AC817" s="5"/>
      <c r="AD817" s="5">
        <f t="shared" si="61"/>
        <v>0</v>
      </c>
    </row>
    <row r="818" spans="1:30" s="16" customFormat="1" ht="15.75" hidden="1">
      <c r="A818" s="35" t="s">
        <v>373</v>
      </c>
      <c r="B818" s="33">
        <v>11</v>
      </c>
      <c r="C818" s="42" t="s">
        <v>42</v>
      </c>
      <c r="D818" s="36" t="s">
        <v>294</v>
      </c>
      <c r="E818" s="18" t="s">
        <v>217</v>
      </c>
      <c r="F818" s="15"/>
      <c r="G818" s="5"/>
      <c r="H818" s="5"/>
      <c r="I818" s="5"/>
      <c r="J818" s="5">
        <f t="shared" si="60"/>
        <v>0</v>
      </c>
      <c r="AB818" s="5"/>
      <c r="AC818" s="5"/>
      <c r="AD818" s="5">
        <f t="shared" si="61"/>
        <v>0</v>
      </c>
    </row>
    <row r="819" spans="1:30" s="16" customFormat="1" ht="15.75" hidden="1">
      <c r="A819" s="35" t="s">
        <v>373</v>
      </c>
      <c r="B819" s="33">
        <v>11</v>
      </c>
      <c r="C819" s="42" t="s">
        <v>42</v>
      </c>
      <c r="D819" s="36" t="s">
        <v>327</v>
      </c>
      <c r="E819" s="18" t="s">
        <v>222</v>
      </c>
      <c r="F819" s="15"/>
      <c r="G819" s="5"/>
      <c r="H819" s="5"/>
      <c r="I819" s="5"/>
      <c r="J819" s="5">
        <f t="shared" si="60"/>
        <v>0</v>
      </c>
      <c r="AB819" s="5"/>
      <c r="AC819" s="5"/>
      <c r="AD819" s="5">
        <f t="shared" si="61"/>
        <v>0</v>
      </c>
    </row>
    <row r="820" spans="1:30" s="16" customFormat="1" ht="30" hidden="1">
      <c r="A820" s="35" t="s">
        <v>373</v>
      </c>
      <c r="B820" s="33">
        <v>11</v>
      </c>
      <c r="C820" s="42" t="s">
        <v>42</v>
      </c>
      <c r="D820" s="36" t="s">
        <v>328</v>
      </c>
      <c r="E820" s="18" t="s">
        <v>330</v>
      </c>
      <c r="F820" s="15"/>
      <c r="G820" s="5"/>
      <c r="H820" s="5"/>
      <c r="I820" s="5"/>
      <c r="J820" s="5">
        <f t="shared" si="60"/>
        <v>0</v>
      </c>
      <c r="AB820" s="5"/>
      <c r="AC820" s="5"/>
      <c r="AD820" s="5">
        <f t="shared" si="61"/>
        <v>0</v>
      </c>
    </row>
    <row r="821" spans="1:30" s="16" customFormat="1" ht="75" hidden="1">
      <c r="A821" s="75" t="s">
        <v>461</v>
      </c>
      <c r="B821" s="75"/>
      <c r="C821" s="75"/>
      <c r="D821" s="75"/>
      <c r="E821" s="14" t="s">
        <v>408</v>
      </c>
      <c r="F821" s="15" t="s">
        <v>430</v>
      </c>
      <c r="G821" s="6">
        <f>SUM(G822:G828)</f>
        <v>0</v>
      </c>
      <c r="H821" s="6">
        <f>SUM(H822:H828)</f>
        <v>0</v>
      </c>
      <c r="I821" s="6">
        <f>SUM(I822:I828)</f>
        <v>0</v>
      </c>
      <c r="J821" s="6">
        <f>SUM(J822:J828)</f>
        <v>0</v>
      </c>
      <c r="AB821" s="6">
        <f>SUM(AB822:AB828)</f>
        <v>0</v>
      </c>
      <c r="AC821" s="6">
        <f>SUM(AC822:AC828)</f>
        <v>0</v>
      </c>
      <c r="AD821" s="5">
        <f t="shared" si="61"/>
        <v>0</v>
      </c>
    </row>
    <row r="822" spans="1:30" s="16" customFormat="1" ht="15.75" hidden="1">
      <c r="A822" s="35" t="s">
        <v>461</v>
      </c>
      <c r="B822" s="33">
        <v>11</v>
      </c>
      <c r="C822" s="42" t="s">
        <v>42</v>
      </c>
      <c r="D822" s="36" t="s">
        <v>291</v>
      </c>
      <c r="E822" s="18" t="s">
        <v>204</v>
      </c>
      <c r="F822" s="15"/>
      <c r="G822" s="5"/>
      <c r="H822" s="5"/>
      <c r="I822" s="5"/>
      <c r="J822" s="5">
        <f aca="true" t="shared" si="62" ref="J822:J828">I822</f>
        <v>0</v>
      </c>
      <c r="AB822" s="5"/>
      <c r="AC822" s="5"/>
      <c r="AD822" s="5">
        <f t="shared" si="61"/>
        <v>0</v>
      </c>
    </row>
    <row r="823" spans="1:30" s="16" customFormat="1" ht="15.75" hidden="1">
      <c r="A823" s="35" t="s">
        <v>461</v>
      </c>
      <c r="B823" s="33">
        <v>11</v>
      </c>
      <c r="C823" s="42" t="s">
        <v>42</v>
      </c>
      <c r="D823" s="36" t="s">
        <v>318</v>
      </c>
      <c r="E823" s="18" t="s">
        <v>72</v>
      </c>
      <c r="F823" s="15"/>
      <c r="G823" s="5"/>
      <c r="H823" s="5"/>
      <c r="I823" s="5"/>
      <c r="J823" s="5">
        <f t="shared" si="62"/>
        <v>0</v>
      </c>
      <c r="AB823" s="5"/>
      <c r="AC823" s="5"/>
      <c r="AD823" s="5">
        <f t="shared" si="61"/>
        <v>0</v>
      </c>
    </row>
    <row r="824" spans="1:30" s="16" customFormat="1" ht="15.75" hidden="1">
      <c r="A824" s="35" t="s">
        <v>461</v>
      </c>
      <c r="B824" s="33">
        <v>11</v>
      </c>
      <c r="C824" s="42" t="s">
        <v>42</v>
      </c>
      <c r="D824" s="36" t="s">
        <v>320</v>
      </c>
      <c r="E824" s="18" t="s">
        <v>208</v>
      </c>
      <c r="F824" s="15"/>
      <c r="G824" s="5"/>
      <c r="H824" s="5"/>
      <c r="I824" s="5"/>
      <c r="J824" s="5">
        <f t="shared" si="62"/>
        <v>0</v>
      </c>
      <c r="AB824" s="5"/>
      <c r="AC824" s="5"/>
      <c r="AD824" s="5">
        <f t="shared" si="61"/>
        <v>0</v>
      </c>
    </row>
    <row r="825" spans="1:30" s="16" customFormat="1" ht="15.75" hidden="1">
      <c r="A825" s="35" t="s">
        <v>461</v>
      </c>
      <c r="B825" s="33">
        <v>11</v>
      </c>
      <c r="C825" s="42" t="s">
        <v>42</v>
      </c>
      <c r="D825" s="36" t="s">
        <v>447</v>
      </c>
      <c r="E825" s="18" t="s">
        <v>345</v>
      </c>
      <c r="F825" s="15"/>
      <c r="G825" s="5"/>
      <c r="H825" s="5"/>
      <c r="I825" s="5"/>
      <c r="J825" s="5">
        <f t="shared" si="62"/>
        <v>0</v>
      </c>
      <c r="AB825" s="5"/>
      <c r="AC825" s="5"/>
      <c r="AD825" s="5">
        <f t="shared" si="61"/>
        <v>0</v>
      </c>
    </row>
    <row r="826" spans="1:30" s="16" customFormat="1" ht="15.75" hidden="1">
      <c r="A826" s="35" t="s">
        <v>461</v>
      </c>
      <c r="B826" s="33">
        <v>11</v>
      </c>
      <c r="C826" s="42" t="s">
        <v>42</v>
      </c>
      <c r="D826" s="36">
        <v>4221</v>
      </c>
      <c r="E826" s="18" t="s">
        <v>216</v>
      </c>
      <c r="F826" s="15"/>
      <c r="G826" s="5"/>
      <c r="H826" s="5"/>
      <c r="I826" s="5"/>
      <c r="J826" s="5">
        <f t="shared" si="62"/>
        <v>0</v>
      </c>
      <c r="AB826" s="5"/>
      <c r="AC826" s="5"/>
      <c r="AD826" s="5">
        <f t="shared" si="61"/>
        <v>0</v>
      </c>
    </row>
    <row r="827" spans="1:30" s="16" customFormat="1" ht="15.75" hidden="1">
      <c r="A827" s="35" t="s">
        <v>461</v>
      </c>
      <c r="B827" s="33">
        <v>11</v>
      </c>
      <c r="C827" s="42" t="s">
        <v>42</v>
      </c>
      <c r="D827" s="36" t="s">
        <v>294</v>
      </c>
      <c r="E827" s="18" t="s">
        <v>217</v>
      </c>
      <c r="F827" s="15"/>
      <c r="G827" s="5"/>
      <c r="H827" s="5"/>
      <c r="I827" s="5"/>
      <c r="J827" s="5">
        <f t="shared" si="62"/>
        <v>0</v>
      </c>
      <c r="AB827" s="5"/>
      <c r="AC827" s="5"/>
      <c r="AD827" s="5">
        <f t="shared" si="61"/>
        <v>0</v>
      </c>
    </row>
    <row r="828" spans="1:30" s="16" customFormat="1" ht="15.75" hidden="1">
      <c r="A828" s="35" t="s">
        <v>461</v>
      </c>
      <c r="B828" s="33">
        <v>11</v>
      </c>
      <c r="C828" s="42" t="s">
        <v>42</v>
      </c>
      <c r="D828" s="36" t="s">
        <v>327</v>
      </c>
      <c r="E828" s="18" t="s">
        <v>222</v>
      </c>
      <c r="F828" s="15"/>
      <c r="G828" s="5"/>
      <c r="H828" s="5"/>
      <c r="I828" s="5"/>
      <c r="J828" s="5">
        <f t="shared" si="62"/>
        <v>0</v>
      </c>
      <c r="AB828" s="5"/>
      <c r="AC828" s="5"/>
      <c r="AD828" s="5">
        <f t="shared" si="61"/>
        <v>0</v>
      </c>
    </row>
    <row r="829" spans="1:30" s="16" customFormat="1" ht="75" hidden="1">
      <c r="A829" s="75" t="s">
        <v>462</v>
      </c>
      <c r="B829" s="75"/>
      <c r="C829" s="75"/>
      <c r="D829" s="75"/>
      <c r="E829" s="14" t="s">
        <v>61</v>
      </c>
      <c r="F829" s="15" t="s">
        <v>430</v>
      </c>
      <c r="G829" s="6">
        <f>SUM(G830:G834)</f>
        <v>0</v>
      </c>
      <c r="H829" s="6">
        <f>SUM(H830:H834)</f>
        <v>0</v>
      </c>
      <c r="I829" s="6">
        <f>SUM(I830:I834)</f>
        <v>0</v>
      </c>
      <c r="J829" s="6">
        <f>SUM(J830:J834)</f>
        <v>0</v>
      </c>
      <c r="AB829" s="6">
        <f>SUM(AB830:AB834)</f>
        <v>0</v>
      </c>
      <c r="AC829" s="6">
        <f>SUM(AC830:AC834)</f>
        <v>0</v>
      </c>
      <c r="AD829" s="5">
        <f t="shared" si="61"/>
        <v>0</v>
      </c>
    </row>
    <row r="830" spans="1:30" s="16" customFormat="1" ht="15.75" hidden="1">
      <c r="A830" s="35" t="s">
        <v>462</v>
      </c>
      <c r="B830" s="33">
        <v>11</v>
      </c>
      <c r="C830" s="42" t="s">
        <v>42</v>
      </c>
      <c r="D830" s="36" t="s">
        <v>291</v>
      </c>
      <c r="E830" s="18" t="s">
        <v>204</v>
      </c>
      <c r="F830" s="15"/>
      <c r="G830" s="5"/>
      <c r="H830" s="5"/>
      <c r="I830" s="5"/>
      <c r="J830" s="5">
        <f>I830</f>
        <v>0</v>
      </c>
      <c r="AB830" s="5"/>
      <c r="AC830" s="5"/>
      <c r="AD830" s="5">
        <f t="shared" si="61"/>
        <v>0</v>
      </c>
    </row>
    <row r="831" spans="1:30" s="16" customFormat="1" ht="15.75" hidden="1">
      <c r="A831" s="35" t="s">
        <v>462</v>
      </c>
      <c r="B831" s="33">
        <v>11</v>
      </c>
      <c r="C831" s="42" t="s">
        <v>42</v>
      </c>
      <c r="D831" s="36" t="s">
        <v>318</v>
      </c>
      <c r="E831" s="18" t="s">
        <v>72</v>
      </c>
      <c r="F831" s="15"/>
      <c r="G831" s="5"/>
      <c r="H831" s="5"/>
      <c r="I831" s="5"/>
      <c r="J831" s="5">
        <f>I831</f>
        <v>0</v>
      </c>
      <c r="AB831" s="5"/>
      <c r="AC831" s="5"/>
      <c r="AD831" s="5">
        <f t="shared" si="61"/>
        <v>0</v>
      </c>
    </row>
    <row r="832" spans="1:30" s="16" customFormat="1" ht="15.75" hidden="1">
      <c r="A832" s="35" t="s">
        <v>462</v>
      </c>
      <c r="B832" s="33">
        <v>11</v>
      </c>
      <c r="C832" s="42" t="s">
        <v>42</v>
      </c>
      <c r="D832" s="36" t="s">
        <v>315</v>
      </c>
      <c r="E832" s="18" t="s">
        <v>203</v>
      </c>
      <c r="F832" s="15"/>
      <c r="G832" s="5"/>
      <c r="H832" s="5"/>
      <c r="I832" s="5"/>
      <c r="J832" s="5">
        <f>I832</f>
        <v>0</v>
      </c>
      <c r="AB832" s="5"/>
      <c r="AC832" s="5"/>
      <c r="AD832" s="5">
        <f t="shared" si="61"/>
        <v>0</v>
      </c>
    </row>
    <row r="833" spans="1:30" s="16" customFormat="1" ht="15.75" hidden="1">
      <c r="A833" s="35" t="s">
        <v>462</v>
      </c>
      <c r="B833" s="33">
        <v>11</v>
      </c>
      <c r="C833" s="42" t="s">
        <v>42</v>
      </c>
      <c r="D833" s="36" t="s">
        <v>323</v>
      </c>
      <c r="E833" s="18" t="s">
        <v>209</v>
      </c>
      <c r="F833" s="15"/>
      <c r="G833" s="5"/>
      <c r="H833" s="5"/>
      <c r="I833" s="5"/>
      <c r="J833" s="5">
        <f>I833</f>
        <v>0</v>
      </c>
      <c r="AB833" s="5"/>
      <c r="AC833" s="5"/>
      <c r="AD833" s="5">
        <f t="shared" si="61"/>
        <v>0</v>
      </c>
    </row>
    <row r="834" spans="1:30" s="16" customFormat="1" ht="15.75" hidden="1">
      <c r="A834" s="35" t="s">
        <v>462</v>
      </c>
      <c r="B834" s="33">
        <v>11</v>
      </c>
      <c r="C834" s="42" t="s">
        <v>42</v>
      </c>
      <c r="D834" s="36" t="s">
        <v>448</v>
      </c>
      <c r="E834" s="18" t="s">
        <v>215</v>
      </c>
      <c r="F834" s="15"/>
      <c r="G834" s="5"/>
      <c r="H834" s="5"/>
      <c r="I834" s="5"/>
      <c r="J834" s="5">
        <f>I834</f>
        <v>0</v>
      </c>
      <c r="AB834" s="5"/>
      <c r="AC834" s="5"/>
      <c r="AD834" s="5">
        <f t="shared" si="61"/>
        <v>0</v>
      </c>
    </row>
    <row r="835" spans="1:30" s="16" customFormat="1" ht="15.75" hidden="1">
      <c r="A835" s="84" t="s">
        <v>377</v>
      </c>
      <c r="B835" s="85"/>
      <c r="C835" s="85"/>
      <c r="D835" s="85"/>
      <c r="E835" s="74" t="s">
        <v>298</v>
      </c>
      <c r="F835" s="74"/>
      <c r="G835" s="3">
        <f>G836+G879+G874</f>
        <v>581228.4100000001</v>
      </c>
      <c r="H835" s="3">
        <f>H836+H879+H874</f>
        <v>7430994</v>
      </c>
      <c r="I835" s="3">
        <f>I836+I879+I874</f>
        <v>4517794</v>
      </c>
      <c r="J835" s="3">
        <f>J836+J879+J874</f>
        <v>1377794</v>
      </c>
      <c r="AB835" s="3">
        <f>AB836+AB879+AB874</f>
        <v>0</v>
      </c>
      <c r="AC835" s="3">
        <f>AC836+AC879+AC874</f>
        <v>0</v>
      </c>
      <c r="AD835" s="5">
        <f t="shared" si="61"/>
        <v>4517794</v>
      </c>
    </row>
    <row r="836" spans="1:30" s="16" customFormat="1" ht="60" hidden="1">
      <c r="A836" s="73" t="s">
        <v>372</v>
      </c>
      <c r="B836" s="75"/>
      <c r="C836" s="75"/>
      <c r="D836" s="75"/>
      <c r="E836" s="14" t="s">
        <v>450</v>
      </c>
      <c r="F836" s="15" t="s">
        <v>429</v>
      </c>
      <c r="G836" s="6">
        <f>SUM(G837:G873)</f>
        <v>581148.4100000001</v>
      </c>
      <c r="H836" s="6">
        <f>SUM(H837:H873)</f>
        <v>869700</v>
      </c>
      <c r="I836" s="6">
        <f>SUM(I837:I873)</f>
        <v>869700</v>
      </c>
      <c r="J836" s="6">
        <f>SUM(J837:J873)</f>
        <v>869700</v>
      </c>
      <c r="AB836" s="6">
        <f>SUM(AB837:AB873)</f>
        <v>0</v>
      </c>
      <c r="AC836" s="6">
        <f>SUM(AC837:AC873)</f>
        <v>0</v>
      </c>
      <c r="AD836" s="5">
        <f t="shared" si="61"/>
        <v>869700</v>
      </c>
    </row>
    <row r="837" spans="1:30" s="16" customFormat="1" ht="15.75" hidden="1">
      <c r="A837" s="35" t="s">
        <v>372</v>
      </c>
      <c r="B837" s="33">
        <v>11</v>
      </c>
      <c r="C837" s="42" t="s">
        <v>38</v>
      </c>
      <c r="D837" s="36" t="s">
        <v>286</v>
      </c>
      <c r="E837" s="18" t="s">
        <v>34</v>
      </c>
      <c r="F837" s="15"/>
      <c r="G837" s="5">
        <v>276637.83</v>
      </c>
      <c r="H837" s="5">
        <v>450000</v>
      </c>
      <c r="I837" s="5">
        <v>450000</v>
      </c>
      <c r="J837" s="5">
        <f aca="true" t="shared" si="63" ref="J837:J873">I837</f>
        <v>450000</v>
      </c>
      <c r="AB837" s="5"/>
      <c r="AC837" s="5"/>
      <c r="AD837" s="5">
        <f t="shared" si="61"/>
        <v>450000</v>
      </c>
    </row>
    <row r="838" spans="1:30" s="16" customFormat="1" ht="15.75" hidden="1">
      <c r="A838" s="35" t="s">
        <v>372</v>
      </c>
      <c r="B838" s="33">
        <v>11</v>
      </c>
      <c r="C838" s="42" t="s">
        <v>38</v>
      </c>
      <c r="D838" s="36" t="s">
        <v>309</v>
      </c>
      <c r="E838" s="18" t="s">
        <v>35</v>
      </c>
      <c r="F838" s="15"/>
      <c r="G838" s="5">
        <v>3701.69</v>
      </c>
      <c r="H838" s="5"/>
      <c r="I838" s="5"/>
      <c r="J838" s="5">
        <f t="shared" si="63"/>
        <v>0</v>
      </c>
      <c r="AB838" s="5"/>
      <c r="AC838" s="5"/>
      <c r="AD838" s="5">
        <f t="shared" si="61"/>
        <v>0</v>
      </c>
    </row>
    <row r="839" spans="1:30" s="16" customFormat="1" ht="15.75" hidden="1">
      <c r="A839" s="35" t="s">
        <v>372</v>
      </c>
      <c r="B839" s="33">
        <v>11</v>
      </c>
      <c r="C839" s="42" t="s">
        <v>38</v>
      </c>
      <c r="D839" s="36" t="s">
        <v>388</v>
      </c>
      <c r="E839" s="18" t="s">
        <v>36</v>
      </c>
      <c r="F839" s="15"/>
      <c r="G839" s="5"/>
      <c r="H839" s="5"/>
      <c r="I839" s="5"/>
      <c r="J839" s="5">
        <f t="shared" si="63"/>
        <v>0</v>
      </c>
      <c r="AB839" s="5"/>
      <c r="AC839" s="5"/>
      <c r="AD839" s="5">
        <f t="shared" si="61"/>
        <v>0</v>
      </c>
    </row>
    <row r="840" spans="1:30" s="16" customFormat="1" ht="15.75" hidden="1">
      <c r="A840" s="35" t="s">
        <v>372</v>
      </c>
      <c r="B840" s="33">
        <v>11</v>
      </c>
      <c r="C840" s="42" t="s">
        <v>38</v>
      </c>
      <c r="D840" s="36" t="s">
        <v>287</v>
      </c>
      <c r="E840" s="18" t="s">
        <v>225</v>
      </c>
      <c r="F840" s="15"/>
      <c r="G840" s="5"/>
      <c r="H840" s="5"/>
      <c r="I840" s="5"/>
      <c r="J840" s="5">
        <f t="shared" si="63"/>
        <v>0</v>
      </c>
      <c r="AB840" s="5"/>
      <c r="AC840" s="5"/>
      <c r="AD840" s="5">
        <f t="shared" si="61"/>
        <v>0</v>
      </c>
    </row>
    <row r="841" spans="1:30" s="16" customFormat="1" ht="15.75" hidden="1">
      <c r="A841" s="35" t="s">
        <v>372</v>
      </c>
      <c r="B841" s="33">
        <v>11</v>
      </c>
      <c r="C841" s="42" t="s">
        <v>38</v>
      </c>
      <c r="D841" s="36" t="s">
        <v>288</v>
      </c>
      <c r="E841" s="18" t="s">
        <v>484</v>
      </c>
      <c r="F841" s="15"/>
      <c r="G841" s="5">
        <v>43452.61</v>
      </c>
      <c r="H841" s="5">
        <v>60000</v>
      </c>
      <c r="I841" s="5">
        <v>60000</v>
      </c>
      <c r="J841" s="5">
        <f t="shared" si="63"/>
        <v>60000</v>
      </c>
      <c r="AB841" s="5"/>
      <c r="AC841" s="5"/>
      <c r="AD841" s="5">
        <f t="shared" si="61"/>
        <v>60000</v>
      </c>
    </row>
    <row r="842" spans="1:30" s="16" customFormat="1" ht="30" hidden="1">
      <c r="A842" s="35" t="s">
        <v>372</v>
      </c>
      <c r="B842" s="33">
        <v>11</v>
      </c>
      <c r="C842" s="42" t="s">
        <v>38</v>
      </c>
      <c r="D842" s="36" t="s">
        <v>289</v>
      </c>
      <c r="E842" s="18" t="s">
        <v>446</v>
      </c>
      <c r="F842" s="15"/>
      <c r="G842" s="5">
        <v>4765.78</v>
      </c>
      <c r="H842" s="5">
        <v>6000</v>
      </c>
      <c r="I842" s="5">
        <v>6000</v>
      </c>
      <c r="J842" s="5">
        <f t="shared" si="63"/>
        <v>6000</v>
      </c>
      <c r="AB842" s="5"/>
      <c r="AC842" s="5"/>
      <c r="AD842" s="5">
        <f t="shared" si="61"/>
        <v>6000</v>
      </c>
    </row>
    <row r="843" spans="1:30" s="16" customFormat="1" ht="15.75" hidden="1">
      <c r="A843" s="35" t="s">
        <v>372</v>
      </c>
      <c r="B843" s="33">
        <v>11</v>
      </c>
      <c r="C843" s="42" t="s">
        <v>38</v>
      </c>
      <c r="D843" s="36" t="s">
        <v>250</v>
      </c>
      <c r="E843" s="18" t="s">
        <v>196</v>
      </c>
      <c r="F843" s="15"/>
      <c r="G843" s="5">
        <v>82007</v>
      </c>
      <c r="H843" s="5">
        <v>100000</v>
      </c>
      <c r="I843" s="5">
        <v>100000</v>
      </c>
      <c r="J843" s="5">
        <f t="shared" si="63"/>
        <v>100000</v>
      </c>
      <c r="AB843" s="5"/>
      <c r="AC843" s="5"/>
      <c r="AD843" s="5">
        <f t="shared" si="61"/>
        <v>100000</v>
      </c>
    </row>
    <row r="844" spans="1:30" s="16" customFormat="1" ht="30" hidden="1">
      <c r="A844" s="35" t="s">
        <v>372</v>
      </c>
      <c r="B844" s="33">
        <v>11</v>
      </c>
      <c r="C844" s="42" t="s">
        <v>38</v>
      </c>
      <c r="D844" s="36" t="s">
        <v>311</v>
      </c>
      <c r="E844" s="18" t="s">
        <v>197</v>
      </c>
      <c r="F844" s="15"/>
      <c r="G844" s="5">
        <v>4640</v>
      </c>
      <c r="H844" s="5">
        <v>5500</v>
      </c>
      <c r="I844" s="5">
        <v>5500</v>
      </c>
      <c r="J844" s="5">
        <f t="shared" si="63"/>
        <v>5500</v>
      </c>
      <c r="AB844" s="5"/>
      <c r="AC844" s="5"/>
      <c r="AD844" s="5">
        <f t="shared" si="61"/>
        <v>5500</v>
      </c>
    </row>
    <row r="845" spans="1:30" s="16" customFormat="1" ht="15.75" hidden="1">
      <c r="A845" s="35" t="s">
        <v>372</v>
      </c>
      <c r="B845" s="33">
        <v>11</v>
      </c>
      <c r="C845" s="42" t="s">
        <v>38</v>
      </c>
      <c r="D845" s="36" t="s">
        <v>312</v>
      </c>
      <c r="E845" s="18" t="s">
        <v>198</v>
      </c>
      <c r="F845" s="15"/>
      <c r="G845" s="5">
        <v>52323.14</v>
      </c>
      <c r="H845" s="5">
        <v>30000</v>
      </c>
      <c r="I845" s="5">
        <v>30000</v>
      </c>
      <c r="J845" s="5">
        <f t="shared" si="63"/>
        <v>30000</v>
      </c>
      <c r="AB845" s="5"/>
      <c r="AC845" s="5"/>
      <c r="AD845" s="5">
        <f t="shared" si="61"/>
        <v>30000</v>
      </c>
    </row>
    <row r="846" spans="1:30" s="16" customFormat="1" ht="15.75" hidden="1">
      <c r="A846" s="35" t="s">
        <v>372</v>
      </c>
      <c r="B846" s="33">
        <v>11</v>
      </c>
      <c r="C846" s="42" t="s">
        <v>38</v>
      </c>
      <c r="D846" s="36" t="s">
        <v>313</v>
      </c>
      <c r="E846" s="18" t="s">
        <v>234</v>
      </c>
      <c r="F846" s="15"/>
      <c r="G846" s="5">
        <v>5634.71</v>
      </c>
      <c r="H846" s="5">
        <v>5000</v>
      </c>
      <c r="I846" s="5">
        <v>5000</v>
      </c>
      <c r="J846" s="5">
        <f t="shared" si="63"/>
        <v>5000</v>
      </c>
      <c r="AB846" s="5"/>
      <c r="AC846" s="5"/>
      <c r="AD846" s="5">
        <f t="shared" si="61"/>
        <v>5000</v>
      </c>
    </row>
    <row r="847" spans="1:30" s="16" customFormat="1" ht="15.75" hidden="1">
      <c r="A847" s="35" t="s">
        <v>372</v>
      </c>
      <c r="B847" s="33">
        <v>11</v>
      </c>
      <c r="C847" s="42" t="s">
        <v>38</v>
      </c>
      <c r="D847" s="36" t="s">
        <v>290</v>
      </c>
      <c r="E847" s="18" t="s">
        <v>201</v>
      </c>
      <c r="F847" s="15"/>
      <c r="G847" s="5"/>
      <c r="H847" s="5">
        <v>10000</v>
      </c>
      <c r="I847" s="5">
        <v>10000</v>
      </c>
      <c r="J847" s="5">
        <f t="shared" si="63"/>
        <v>10000</v>
      </c>
      <c r="AB847" s="5"/>
      <c r="AC847" s="5"/>
      <c r="AD847" s="5">
        <f t="shared" si="61"/>
        <v>10000</v>
      </c>
    </row>
    <row r="848" spans="1:30" s="16" customFormat="1" ht="30" hidden="1">
      <c r="A848" s="35" t="s">
        <v>372</v>
      </c>
      <c r="B848" s="33">
        <v>11</v>
      </c>
      <c r="C848" s="42" t="s">
        <v>38</v>
      </c>
      <c r="D848" s="36" t="s">
        <v>419</v>
      </c>
      <c r="E848" s="18" t="s">
        <v>231</v>
      </c>
      <c r="F848" s="15"/>
      <c r="G848" s="5">
        <v>814.36</v>
      </c>
      <c r="H848" s="5">
        <v>5000</v>
      </c>
      <c r="I848" s="5">
        <v>5000</v>
      </c>
      <c r="J848" s="5">
        <f t="shared" si="63"/>
        <v>5000</v>
      </c>
      <c r="AB848" s="5"/>
      <c r="AC848" s="5"/>
      <c r="AD848" s="5">
        <f t="shared" si="61"/>
        <v>5000</v>
      </c>
    </row>
    <row r="849" spans="1:30" s="16" customFormat="1" ht="15.75" hidden="1">
      <c r="A849" s="35" t="s">
        <v>372</v>
      </c>
      <c r="B849" s="33">
        <v>11</v>
      </c>
      <c r="C849" s="42" t="s">
        <v>38</v>
      </c>
      <c r="D849" s="36" t="s">
        <v>314</v>
      </c>
      <c r="E849" s="18" t="s">
        <v>240</v>
      </c>
      <c r="F849" s="15"/>
      <c r="G849" s="5">
        <v>18939.59</v>
      </c>
      <c r="H849" s="5">
        <v>5000</v>
      </c>
      <c r="I849" s="5">
        <v>5000</v>
      </c>
      <c r="J849" s="5">
        <f t="shared" si="63"/>
        <v>5000</v>
      </c>
      <c r="AB849" s="5"/>
      <c r="AC849" s="5"/>
      <c r="AD849" s="5">
        <f t="shared" si="61"/>
        <v>5000</v>
      </c>
    </row>
    <row r="850" spans="1:30" s="16" customFormat="1" ht="15.75" hidden="1">
      <c r="A850" s="35" t="s">
        <v>372</v>
      </c>
      <c r="B850" s="33">
        <v>11</v>
      </c>
      <c r="C850" s="42" t="s">
        <v>38</v>
      </c>
      <c r="D850" s="36" t="s">
        <v>420</v>
      </c>
      <c r="E850" s="18" t="s">
        <v>398</v>
      </c>
      <c r="F850" s="15"/>
      <c r="G850" s="5">
        <v>2958</v>
      </c>
      <c r="H850" s="5"/>
      <c r="I850" s="5"/>
      <c r="J850" s="5">
        <f t="shared" si="63"/>
        <v>0</v>
      </c>
      <c r="AB850" s="5"/>
      <c r="AC850" s="5"/>
      <c r="AD850" s="5">
        <f t="shared" si="61"/>
        <v>0</v>
      </c>
    </row>
    <row r="851" spans="1:30" s="16" customFormat="1" ht="15.75" hidden="1">
      <c r="A851" s="35" t="s">
        <v>372</v>
      </c>
      <c r="B851" s="33">
        <v>11</v>
      </c>
      <c r="C851" s="42" t="s">
        <v>38</v>
      </c>
      <c r="D851" s="36" t="s">
        <v>315</v>
      </c>
      <c r="E851" s="18" t="s">
        <v>203</v>
      </c>
      <c r="F851" s="15"/>
      <c r="G851" s="5">
        <v>13948.39</v>
      </c>
      <c r="H851" s="5">
        <v>15000</v>
      </c>
      <c r="I851" s="5">
        <v>15000</v>
      </c>
      <c r="J851" s="5">
        <f t="shared" si="63"/>
        <v>15000</v>
      </c>
      <c r="AB851" s="5"/>
      <c r="AC851" s="5"/>
      <c r="AD851" s="5">
        <f t="shared" si="61"/>
        <v>15000</v>
      </c>
    </row>
    <row r="852" spans="1:30" s="16" customFormat="1" ht="15.75" hidden="1">
      <c r="A852" s="35" t="s">
        <v>372</v>
      </c>
      <c r="B852" s="33">
        <v>11</v>
      </c>
      <c r="C852" s="42" t="s">
        <v>38</v>
      </c>
      <c r="D852" s="36" t="s">
        <v>291</v>
      </c>
      <c r="E852" s="18" t="s">
        <v>204</v>
      </c>
      <c r="F852" s="15"/>
      <c r="G852" s="5"/>
      <c r="H852" s="5">
        <v>2000</v>
      </c>
      <c r="I852" s="5">
        <v>2000</v>
      </c>
      <c r="J852" s="5">
        <f t="shared" si="63"/>
        <v>2000</v>
      </c>
      <c r="AB852" s="5"/>
      <c r="AC852" s="5"/>
      <c r="AD852" s="5">
        <f t="shared" si="61"/>
        <v>2000</v>
      </c>
    </row>
    <row r="853" spans="1:30" s="16" customFormat="1" ht="15.75" hidden="1">
      <c r="A853" s="35" t="s">
        <v>372</v>
      </c>
      <c r="B853" s="33">
        <v>11</v>
      </c>
      <c r="C853" s="42" t="s">
        <v>38</v>
      </c>
      <c r="D853" s="36" t="s">
        <v>316</v>
      </c>
      <c r="E853" s="18" t="s">
        <v>205</v>
      </c>
      <c r="F853" s="15"/>
      <c r="G853" s="5">
        <v>1281</v>
      </c>
      <c r="H853" s="5">
        <v>2000</v>
      </c>
      <c r="I853" s="5">
        <v>2000</v>
      </c>
      <c r="J853" s="5">
        <f t="shared" si="63"/>
        <v>2000</v>
      </c>
      <c r="AB853" s="5"/>
      <c r="AC853" s="5"/>
      <c r="AD853" s="5">
        <f t="shared" si="61"/>
        <v>2000</v>
      </c>
    </row>
    <row r="854" spans="1:30" s="16" customFormat="1" ht="15.75" hidden="1">
      <c r="A854" s="35" t="s">
        <v>372</v>
      </c>
      <c r="B854" s="33">
        <v>11</v>
      </c>
      <c r="C854" s="42" t="s">
        <v>38</v>
      </c>
      <c r="D854" s="36" t="s">
        <v>317</v>
      </c>
      <c r="E854" s="18" t="s">
        <v>206</v>
      </c>
      <c r="F854" s="15"/>
      <c r="G854" s="5"/>
      <c r="H854" s="5"/>
      <c r="I854" s="5"/>
      <c r="J854" s="5">
        <f t="shared" si="63"/>
        <v>0</v>
      </c>
      <c r="AB854" s="5"/>
      <c r="AC854" s="5"/>
      <c r="AD854" s="5">
        <f t="shared" si="61"/>
        <v>0</v>
      </c>
    </row>
    <row r="855" spans="1:30" s="16" customFormat="1" ht="15.75" hidden="1">
      <c r="A855" s="35" t="s">
        <v>372</v>
      </c>
      <c r="B855" s="33">
        <v>11</v>
      </c>
      <c r="C855" s="42" t="s">
        <v>38</v>
      </c>
      <c r="D855" s="36" t="s">
        <v>318</v>
      </c>
      <c r="E855" s="18" t="s">
        <v>72</v>
      </c>
      <c r="F855" s="15"/>
      <c r="G855" s="5">
        <v>8525.44</v>
      </c>
      <c r="H855" s="5">
        <v>10000</v>
      </c>
      <c r="I855" s="5">
        <v>10000</v>
      </c>
      <c r="J855" s="5">
        <f t="shared" si="63"/>
        <v>10000</v>
      </c>
      <c r="AB855" s="5"/>
      <c r="AC855" s="5"/>
      <c r="AD855" s="5">
        <f aca="true" t="shared" si="64" ref="AD855:AD918">I855-AB855+AC855</f>
        <v>10000</v>
      </c>
    </row>
    <row r="856" spans="1:30" s="16" customFormat="1" ht="15.75" hidden="1">
      <c r="A856" s="35" t="s">
        <v>372</v>
      </c>
      <c r="B856" s="33">
        <v>11</v>
      </c>
      <c r="C856" s="42" t="s">
        <v>38</v>
      </c>
      <c r="D856" s="36" t="s">
        <v>249</v>
      </c>
      <c r="E856" s="18" t="s">
        <v>63</v>
      </c>
      <c r="F856" s="15"/>
      <c r="G856" s="5">
        <v>47662.1</v>
      </c>
      <c r="H856" s="5">
        <v>30000</v>
      </c>
      <c r="I856" s="5">
        <v>30000</v>
      </c>
      <c r="J856" s="5">
        <f t="shared" si="63"/>
        <v>30000</v>
      </c>
      <c r="AB856" s="5"/>
      <c r="AC856" s="5"/>
      <c r="AD856" s="5">
        <f t="shared" si="64"/>
        <v>30000</v>
      </c>
    </row>
    <row r="857" spans="1:30" s="16" customFormat="1" ht="15.75" hidden="1">
      <c r="A857" s="35" t="s">
        <v>372</v>
      </c>
      <c r="B857" s="33">
        <v>11</v>
      </c>
      <c r="C857" s="42" t="s">
        <v>38</v>
      </c>
      <c r="D857" s="36" t="s">
        <v>320</v>
      </c>
      <c r="E857" s="18" t="s">
        <v>208</v>
      </c>
      <c r="F857" s="15"/>
      <c r="G857" s="5">
        <v>10455</v>
      </c>
      <c r="H857" s="5">
        <v>31000</v>
      </c>
      <c r="I857" s="5">
        <v>31000</v>
      </c>
      <c r="J857" s="5">
        <f t="shared" si="63"/>
        <v>31000</v>
      </c>
      <c r="AB857" s="5"/>
      <c r="AC857" s="5"/>
      <c r="AD857" s="5">
        <f t="shared" si="64"/>
        <v>31000</v>
      </c>
    </row>
    <row r="858" spans="1:30" s="16" customFormat="1" ht="15.75" hidden="1">
      <c r="A858" s="35" t="s">
        <v>372</v>
      </c>
      <c r="B858" s="33">
        <v>11</v>
      </c>
      <c r="C858" s="42" t="s">
        <v>38</v>
      </c>
      <c r="D858" s="36" t="s">
        <v>321</v>
      </c>
      <c r="E858" s="18" t="s">
        <v>71</v>
      </c>
      <c r="F858" s="15"/>
      <c r="G858" s="5">
        <v>135.3</v>
      </c>
      <c r="H858" s="5">
        <v>100000</v>
      </c>
      <c r="I858" s="5">
        <v>100000</v>
      </c>
      <c r="J858" s="5">
        <f t="shared" si="63"/>
        <v>100000</v>
      </c>
      <c r="AB858" s="5"/>
      <c r="AC858" s="5"/>
      <c r="AD858" s="5">
        <f t="shared" si="64"/>
        <v>100000</v>
      </c>
    </row>
    <row r="859" spans="1:30" s="16" customFormat="1" ht="15.75" hidden="1">
      <c r="A859" s="35" t="s">
        <v>372</v>
      </c>
      <c r="B859" s="33">
        <v>11</v>
      </c>
      <c r="C859" s="42" t="s">
        <v>38</v>
      </c>
      <c r="D859" s="36" t="s">
        <v>323</v>
      </c>
      <c r="E859" s="18" t="s">
        <v>209</v>
      </c>
      <c r="F859" s="15"/>
      <c r="G859" s="5"/>
      <c r="H859" s="5"/>
      <c r="I859" s="5"/>
      <c r="J859" s="5">
        <f t="shared" si="63"/>
        <v>0</v>
      </c>
      <c r="AB859" s="5"/>
      <c r="AC859" s="5"/>
      <c r="AD859" s="5">
        <f t="shared" si="64"/>
        <v>0</v>
      </c>
    </row>
    <row r="860" spans="1:30" s="16" customFormat="1" ht="15.75" hidden="1">
      <c r="A860" s="35" t="s">
        <v>372</v>
      </c>
      <c r="B860" s="33">
        <v>11</v>
      </c>
      <c r="C860" s="42" t="s">
        <v>38</v>
      </c>
      <c r="D860" s="36" t="s">
        <v>324</v>
      </c>
      <c r="E860" s="18" t="s">
        <v>210</v>
      </c>
      <c r="F860" s="15"/>
      <c r="G860" s="5">
        <v>1407.84</v>
      </c>
      <c r="H860" s="5">
        <v>1200</v>
      </c>
      <c r="I860" s="5">
        <v>1200</v>
      </c>
      <c r="J860" s="5">
        <f t="shared" si="63"/>
        <v>1200</v>
      </c>
      <c r="AB860" s="5"/>
      <c r="AC860" s="5"/>
      <c r="AD860" s="5">
        <f t="shared" si="64"/>
        <v>1200</v>
      </c>
    </row>
    <row r="861" spans="1:30" s="16" customFormat="1" ht="15.75" hidden="1">
      <c r="A861" s="35" t="s">
        <v>372</v>
      </c>
      <c r="B861" s="33">
        <v>11</v>
      </c>
      <c r="C861" s="42" t="s">
        <v>38</v>
      </c>
      <c r="D861" s="36" t="s">
        <v>404</v>
      </c>
      <c r="E861" s="18" t="s">
        <v>400</v>
      </c>
      <c r="F861" s="15"/>
      <c r="G861" s="5">
        <v>287.6</v>
      </c>
      <c r="H861" s="5">
        <v>1000</v>
      </c>
      <c r="I861" s="5">
        <v>1000</v>
      </c>
      <c r="J861" s="5">
        <f t="shared" si="63"/>
        <v>1000</v>
      </c>
      <c r="AB861" s="5"/>
      <c r="AC861" s="5"/>
      <c r="AD861" s="5">
        <f t="shared" si="64"/>
        <v>1000</v>
      </c>
    </row>
    <row r="862" spans="1:30" s="16" customFormat="1" ht="15.75" hidden="1">
      <c r="A862" s="35" t="s">
        <v>372</v>
      </c>
      <c r="B862" s="33">
        <v>11</v>
      </c>
      <c r="C862" s="42" t="s">
        <v>38</v>
      </c>
      <c r="D862" s="36" t="s">
        <v>326</v>
      </c>
      <c r="E862" s="18" t="s">
        <v>242</v>
      </c>
      <c r="F862" s="15"/>
      <c r="G862" s="5">
        <v>710.39</v>
      </c>
      <c r="H862" s="5">
        <v>1000</v>
      </c>
      <c r="I862" s="5">
        <v>1000</v>
      </c>
      <c r="J862" s="5">
        <f t="shared" si="63"/>
        <v>1000</v>
      </c>
      <c r="AB862" s="5"/>
      <c r="AC862" s="5"/>
      <c r="AD862" s="5">
        <f t="shared" si="64"/>
        <v>1000</v>
      </c>
    </row>
    <row r="863" spans="1:30" ht="15" hidden="1">
      <c r="A863" s="35" t="s">
        <v>372</v>
      </c>
      <c r="B863" s="33">
        <v>11</v>
      </c>
      <c r="C863" s="42" t="s">
        <v>38</v>
      </c>
      <c r="D863" s="36">
        <v>3433</v>
      </c>
      <c r="E863" s="18" t="s">
        <v>212</v>
      </c>
      <c r="F863" s="19"/>
      <c r="G863" s="5"/>
      <c r="H863" s="5"/>
      <c r="I863" s="5"/>
      <c r="J863" s="5">
        <f t="shared" si="63"/>
        <v>0</v>
      </c>
      <c r="AB863" s="5"/>
      <c r="AC863" s="5"/>
      <c r="AD863" s="5">
        <f t="shared" si="64"/>
        <v>0</v>
      </c>
    </row>
    <row r="864" spans="1:30" ht="15" hidden="1">
      <c r="A864" s="35" t="s">
        <v>372</v>
      </c>
      <c r="B864" s="33">
        <v>11</v>
      </c>
      <c r="C864" s="42" t="s">
        <v>38</v>
      </c>
      <c r="D864" s="36">
        <v>3721</v>
      </c>
      <c r="E864" s="18" t="s">
        <v>237</v>
      </c>
      <c r="F864" s="19"/>
      <c r="G864" s="5"/>
      <c r="H864" s="5"/>
      <c r="I864" s="5"/>
      <c r="J864" s="5">
        <f t="shared" si="63"/>
        <v>0</v>
      </c>
      <c r="AB864" s="5"/>
      <c r="AC864" s="5"/>
      <c r="AD864" s="5">
        <f t="shared" si="64"/>
        <v>0</v>
      </c>
    </row>
    <row r="865" spans="1:30" ht="15" hidden="1">
      <c r="A865" s="35" t="s">
        <v>372</v>
      </c>
      <c r="B865" s="33">
        <v>11</v>
      </c>
      <c r="C865" s="42" t="s">
        <v>38</v>
      </c>
      <c r="D865" s="34">
        <v>3859</v>
      </c>
      <c r="E865" s="18" t="s">
        <v>477</v>
      </c>
      <c r="F865" s="19"/>
      <c r="G865" s="5"/>
      <c r="H865" s="5"/>
      <c r="I865" s="5"/>
      <c r="J865" s="5">
        <f t="shared" si="63"/>
        <v>0</v>
      </c>
      <c r="AB865" s="5"/>
      <c r="AC865" s="5"/>
      <c r="AD865" s="5">
        <f t="shared" si="64"/>
        <v>0</v>
      </c>
    </row>
    <row r="866" spans="1:30" ht="15" hidden="1">
      <c r="A866" s="35" t="s">
        <v>372</v>
      </c>
      <c r="B866" s="33">
        <v>11</v>
      </c>
      <c r="C866" s="42" t="s">
        <v>38</v>
      </c>
      <c r="D866" s="36">
        <v>4123</v>
      </c>
      <c r="E866" s="18" t="s">
        <v>345</v>
      </c>
      <c r="F866" s="19"/>
      <c r="G866" s="5"/>
      <c r="H866" s="5"/>
      <c r="I866" s="5"/>
      <c r="J866" s="5">
        <f t="shared" si="63"/>
        <v>0</v>
      </c>
      <c r="AB866" s="5"/>
      <c r="AC866" s="5"/>
      <c r="AD866" s="5">
        <f t="shared" si="64"/>
        <v>0</v>
      </c>
    </row>
    <row r="867" spans="1:30" ht="15" hidden="1">
      <c r="A867" s="35" t="s">
        <v>372</v>
      </c>
      <c r="B867" s="33">
        <v>11</v>
      </c>
      <c r="C867" s="42" t="s">
        <v>38</v>
      </c>
      <c r="D867" s="36">
        <v>4221</v>
      </c>
      <c r="E867" s="18" t="s">
        <v>216</v>
      </c>
      <c r="F867" s="19"/>
      <c r="G867" s="5">
        <v>860.64</v>
      </c>
      <c r="H867" s="5"/>
      <c r="I867" s="5"/>
      <c r="J867" s="5">
        <f t="shared" si="63"/>
        <v>0</v>
      </c>
      <c r="AB867" s="5"/>
      <c r="AC867" s="5"/>
      <c r="AD867" s="5">
        <f t="shared" si="64"/>
        <v>0</v>
      </c>
    </row>
    <row r="868" spans="1:30" ht="15" hidden="1">
      <c r="A868" s="35" t="s">
        <v>372</v>
      </c>
      <c r="B868" s="33">
        <v>11</v>
      </c>
      <c r="C868" s="42" t="s">
        <v>38</v>
      </c>
      <c r="D868" s="36">
        <v>4222</v>
      </c>
      <c r="E868" s="18" t="s">
        <v>217</v>
      </c>
      <c r="F868" s="19"/>
      <c r="G868" s="5"/>
      <c r="H868" s="5"/>
      <c r="I868" s="5"/>
      <c r="J868" s="5">
        <f t="shared" si="63"/>
        <v>0</v>
      </c>
      <c r="AB868" s="5"/>
      <c r="AC868" s="5"/>
      <c r="AD868" s="5">
        <f t="shared" si="64"/>
        <v>0</v>
      </c>
    </row>
    <row r="869" spans="1:30" ht="15" hidden="1">
      <c r="A869" s="35" t="s">
        <v>372</v>
      </c>
      <c r="B869" s="33">
        <v>11</v>
      </c>
      <c r="C869" s="42" t="s">
        <v>38</v>
      </c>
      <c r="D869" s="36">
        <v>4223</v>
      </c>
      <c r="E869" s="18" t="s">
        <v>218</v>
      </c>
      <c r="F869" s="19"/>
      <c r="G869" s="5"/>
      <c r="H869" s="5"/>
      <c r="I869" s="5"/>
      <c r="J869" s="5">
        <f t="shared" si="63"/>
        <v>0</v>
      </c>
      <c r="AB869" s="5"/>
      <c r="AC869" s="5"/>
      <c r="AD869" s="5">
        <f t="shared" si="64"/>
        <v>0</v>
      </c>
    </row>
    <row r="870" spans="1:30" ht="15" hidden="1">
      <c r="A870" s="35" t="s">
        <v>372</v>
      </c>
      <c r="B870" s="33">
        <v>11</v>
      </c>
      <c r="C870" s="42" t="s">
        <v>38</v>
      </c>
      <c r="D870" s="36">
        <v>4227</v>
      </c>
      <c r="E870" s="18" t="s">
        <v>219</v>
      </c>
      <c r="F870" s="19"/>
      <c r="G870" s="5"/>
      <c r="H870" s="5"/>
      <c r="I870" s="5"/>
      <c r="J870" s="5">
        <f t="shared" si="63"/>
        <v>0</v>
      </c>
      <c r="AB870" s="5"/>
      <c r="AC870" s="5"/>
      <c r="AD870" s="5">
        <f t="shared" si="64"/>
        <v>0</v>
      </c>
    </row>
    <row r="871" spans="1:30" ht="15" hidden="1">
      <c r="A871" s="35" t="s">
        <v>372</v>
      </c>
      <c r="B871" s="33">
        <v>11</v>
      </c>
      <c r="C871" s="42" t="s">
        <v>38</v>
      </c>
      <c r="D871" s="36">
        <v>4231</v>
      </c>
      <c r="E871" s="18" t="s">
        <v>215</v>
      </c>
      <c r="F871" s="19"/>
      <c r="G871" s="5"/>
      <c r="H871" s="5"/>
      <c r="I871" s="5"/>
      <c r="J871" s="5">
        <f t="shared" si="63"/>
        <v>0</v>
      </c>
      <c r="AB871" s="5"/>
      <c r="AC871" s="5"/>
      <c r="AD871" s="5">
        <f t="shared" si="64"/>
        <v>0</v>
      </c>
    </row>
    <row r="872" spans="1:30" ht="15" hidden="1">
      <c r="A872" s="35" t="s">
        <v>372</v>
      </c>
      <c r="B872" s="33">
        <v>11</v>
      </c>
      <c r="C872" s="42" t="s">
        <v>38</v>
      </c>
      <c r="D872" s="36">
        <v>4262</v>
      </c>
      <c r="E872" s="18" t="s">
        <v>222</v>
      </c>
      <c r="F872" s="19"/>
      <c r="G872" s="5"/>
      <c r="H872" s="5"/>
      <c r="I872" s="5"/>
      <c r="J872" s="5">
        <f t="shared" si="63"/>
        <v>0</v>
      </c>
      <c r="AB872" s="5"/>
      <c r="AC872" s="5"/>
      <c r="AD872" s="5">
        <f t="shared" si="64"/>
        <v>0</v>
      </c>
    </row>
    <row r="873" spans="1:30" ht="15" hidden="1">
      <c r="A873" s="35" t="s">
        <v>372</v>
      </c>
      <c r="B873" s="33">
        <v>11</v>
      </c>
      <c r="C873" s="42" t="s">
        <v>38</v>
      </c>
      <c r="D873" s="36">
        <v>4511</v>
      </c>
      <c r="E873" s="18" t="s">
        <v>223</v>
      </c>
      <c r="F873" s="19"/>
      <c r="G873" s="5"/>
      <c r="H873" s="5"/>
      <c r="I873" s="5"/>
      <c r="J873" s="5">
        <f t="shared" si="63"/>
        <v>0</v>
      </c>
      <c r="AB873" s="5"/>
      <c r="AC873" s="5"/>
      <c r="AD873" s="5">
        <f t="shared" si="64"/>
        <v>0</v>
      </c>
    </row>
    <row r="874" spans="1:30" s="16" customFormat="1" ht="60" hidden="1">
      <c r="A874" s="75" t="s">
        <v>463</v>
      </c>
      <c r="B874" s="75"/>
      <c r="C874" s="75"/>
      <c r="D874" s="75"/>
      <c r="E874" s="14" t="s">
        <v>61</v>
      </c>
      <c r="F874" s="15" t="s">
        <v>429</v>
      </c>
      <c r="G874" s="6">
        <f>SUM(G875:G878)</f>
        <v>80</v>
      </c>
      <c r="H874" s="6">
        <f>SUM(H875:H878)</f>
        <v>6000</v>
      </c>
      <c r="I874" s="6">
        <f>SUM(I875:I878)</f>
        <v>6000</v>
      </c>
      <c r="J874" s="6">
        <f>SUM(J875:J878)</f>
        <v>6000</v>
      </c>
      <c r="AB874" s="6">
        <f>SUM(AB875:AB878)</f>
        <v>0</v>
      </c>
      <c r="AC874" s="6">
        <f>SUM(AC875:AC878)</f>
        <v>0</v>
      </c>
      <c r="AD874" s="5">
        <f t="shared" si="64"/>
        <v>6000</v>
      </c>
    </row>
    <row r="875" spans="1:30" ht="15" hidden="1">
      <c r="A875" s="35" t="s">
        <v>463</v>
      </c>
      <c r="B875" s="33">
        <v>11</v>
      </c>
      <c r="C875" s="42" t="s">
        <v>38</v>
      </c>
      <c r="D875" s="36">
        <v>3232</v>
      </c>
      <c r="E875" s="18" t="s">
        <v>204</v>
      </c>
      <c r="F875" s="19"/>
      <c r="G875" s="5"/>
      <c r="H875" s="5">
        <v>5000</v>
      </c>
      <c r="I875" s="5">
        <v>5000</v>
      </c>
      <c r="J875" s="5">
        <f>I875</f>
        <v>5000</v>
      </c>
      <c r="AB875" s="5"/>
      <c r="AC875" s="5"/>
      <c r="AD875" s="5">
        <f t="shared" si="64"/>
        <v>5000</v>
      </c>
    </row>
    <row r="876" spans="1:30" ht="15" hidden="1">
      <c r="A876" s="35" t="s">
        <v>463</v>
      </c>
      <c r="B876" s="33">
        <v>11</v>
      </c>
      <c r="C876" s="42" t="s">
        <v>38</v>
      </c>
      <c r="D876" s="36">
        <v>3235</v>
      </c>
      <c r="E876" s="18" t="s">
        <v>72</v>
      </c>
      <c r="F876" s="19"/>
      <c r="G876" s="5"/>
      <c r="H876" s="5"/>
      <c r="I876" s="5"/>
      <c r="J876" s="5">
        <f>I876</f>
        <v>0</v>
      </c>
      <c r="AB876" s="5"/>
      <c r="AC876" s="5"/>
      <c r="AD876" s="5">
        <f t="shared" si="64"/>
        <v>0</v>
      </c>
    </row>
    <row r="877" spans="1:30" ht="15" hidden="1">
      <c r="A877" s="35" t="s">
        <v>463</v>
      </c>
      <c r="B877" s="33">
        <v>11</v>
      </c>
      <c r="C877" s="42" t="s">
        <v>38</v>
      </c>
      <c r="D877" s="36">
        <v>3239</v>
      </c>
      <c r="E877" s="18" t="s">
        <v>71</v>
      </c>
      <c r="F877" s="19"/>
      <c r="G877" s="5">
        <v>80</v>
      </c>
      <c r="H877" s="5">
        <v>1000</v>
      </c>
      <c r="I877" s="5">
        <v>1000</v>
      </c>
      <c r="J877" s="5">
        <f>I877</f>
        <v>1000</v>
      </c>
      <c r="AB877" s="5"/>
      <c r="AC877" s="5"/>
      <c r="AD877" s="5">
        <f t="shared" si="64"/>
        <v>1000</v>
      </c>
    </row>
    <row r="878" spans="1:30" ht="15" hidden="1">
      <c r="A878" s="35" t="s">
        <v>463</v>
      </c>
      <c r="B878" s="33">
        <v>11</v>
      </c>
      <c r="C878" s="42" t="s">
        <v>38</v>
      </c>
      <c r="D878" s="36">
        <v>3292</v>
      </c>
      <c r="E878" s="18" t="s">
        <v>209</v>
      </c>
      <c r="F878" s="19"/>
      <c r="G878" s="5"/>
      <c r="H878" s="5"/>
      <c r="I878" s="5"/>
      <c r="J878" s="5">
        <f>I878</f>
        <v>0</v>
      </c>
      <c r="AB878" s="5"/>
      <c r="AC878" s="5"/>
      <c r="AD878" s="5">
        <f t="shared" si="64"/>
        <v>0</v>
      </c>
    </row>
    <row r="879" spans="1:30" s="16" customFormat="1" ht="60" hidden="1">
      <c r="A879" s="86" t="s">
        <v>371</v>
      </c>
      <c r="B879" s="87"/>
      <c r="C879" s="87"/>
      <c r="D879" s="87"/>
      <c r="E879" s="14" t="s">
        <v>485</v>
      </c>
      <c r="F879" s="26" t="s">
        <v>429</v>
      </c>
      <c r="G879" s="8">
        <f>SUM(G880:G885)</f>
        <v>0</v>
      </c>
      <c r="H879" s="8">
        <f>SUM(H880:H885)</f>
        <v>6555294</v>
      </c>
      <c r="I879" s="8">
        <f>SUM(I880:I885)</f>
        <v>3642094</v>
      </c>
      <c r="J879" s="8">
        <f>SUM(J880:J885)</f>
        <v>502094</v>
      </c>
      <c r="AB879" s="8">
        <f>SUM(AB880:AB885)</f>
        <v>0</v>
      </c>
      <c r="AC879" s="8">
        <f>SUM(AC880:AC885)</f>
        <v>0</v>
      </c>
      <c r="AD879" s="5">
        <f t="shared" si="64"/>
        <v>3642094</v>
      </c>
    </row>
    <row r="880" spans="1:30" ht="15" hidden="1">
      <c r="A880" s="32" t="s">
        <v>371</v>
      </c>
      <c r="B880" s="33">
        <v>11</v>
      </c>
      <c r="C880" s="45" t="s">
        <v>38</v>
      </c>
      <c r="D880" s="36">
        <v>4227</v>
      </c>
      <c r="E880" s="18" t="s">
        <v>219</v>
      </c>
      <c r="G880" s="5"/>
      <c r="H880" s="5"/>
      <c r="I880" s="5"/>
      <c r="J880" s="5"/>
      <c r="AB880" s="5"/>
      <c r="AC880" s="5"/>
      <c r="AD880" s="5">
        <f t="shared" si="64"/>
        <v>0</v>
      </c>
    </row>
    <row r="881" spans="1:30" ht="15" hidden="1">
      <c r="A881" s="32" t="s">
        <v>371</v>
      </c>
      <c r="B881" s="33">
        <v>12</v>
      </c>
      <c r="C881" s="45" t="s">
        <v>38</v>
      </c>
      <c r="D881" s="36">
        <v>3237</v>
      </c>
      <c r="E881" s="18" t="s">
        <v>63</v>
      </c>
      <c r="G881" s="5"/>
      <c r="H881" s="5">
        <v>252094</v>
      </c>
      <c r="I881" s="5">
        <v>252094</v>
      </c>
      <c r="J881" s="5">
        <f>I881</f>
        <v>252094</v>
      </c>
      <c r="AB881" s="5"/>
      <c r="AC881" s="5"/>
      <c r="AD881" s="5">
        <f t="shared" si="64"/>
        <v>252094</v>
      </c>
    </row>
    <row r="882" spans="1:30" ht="15" hidden="1">
      <c r="A882" s="32" t="s">
        <v>371</v>
      </c>
      <c r="B882" s="33">
        <v>12</v>
      </c>
      <c r="C882" s="45" t="s">
        <v>38</v>
      </c>
      <c r="D882" s="36">
        <v>4227</v>
      </c>
      <c r="E882" s="18" t="s">
        <v>219</v>
      </c>
      <c r="G882" s="5"/>
      <c r="H882" s="5">
        <v>250000</v>
      </c>
      <c r="I882" s="5">
        <v>250000</v>
      </c>
      <c r="J882" s="5">
        <f>I882</f>
        <v>250000</v>
      </c>
      <c r="AB882" s="5"/>
      <c r="AC882" s="5"/>
      <c r="AD882" s="5">
        <f t="shared" si="64"/>
        <v>250000</v>
      </c>
    </row>
    <row r="883" spans="1:30" ht="15" hidden="1">
      <c r="A883" s="32" t="s">
        <v>371</v>
      </c>
      <c r="B883" s="33">
        <v>51</v>
      </c>
      <c r="C883" s="45" t="s">
        <v>38</v>
      </c>
      <c r="D883" s="36">
        <v>3237</v>
      </c>
      <c r="E883" s="18" t="s">
        <v>63</v>
      </c>
      <c r="G883" s="53"/>
      <c r="H883" s="5">
        <v>880000</v>
      </c>
      <c r="I883" s="5">
        <v>880000</v>
      </c>
      <c r="J883" s="48"/>
      <c r="AB883" s="5"/>
      <c r="AC883" s="5"/>
      <c r="AD883" s="5">
        <f t="shared" si="64"/>
        <v>880000</v>
      </c>
    </row>
    <row r="884" spans="1:30" ht="15" hidden="1">
      <c r="A884" s="32" t="s">
        <v>371</v>
      </c>
      <c r="B884" s="33">
        <v>51</v>
      </c>
      <c r="C884" s="45" t="s">
        <v>38</v>
      </c>
      <c r="D884" s="36">
        <v>3821</v>
      </c>
      <c r="E884" s="18" t="s">
        <v>65</v>
      </c>
      <c r="G884" s="53"/>
      <c r="H884" s="5">
        <v>4913200</v>
      </c>
      <c r="I884" s="5">
        <v>2000000</v>
      </c>
      <c r="J884" s="48"/>
      <c r="AB884" s="5"/>
      <c r="AC884" s="5"/>
      <c r="AD884" s="5">
        <f t="shared" si="64"/>
        <v>2000000</v>
      </c>
    </row>
    <row r="885" spans="1:30" ht="15" hidden="1">
      <c r="A885" s="32" t="s">
        <v>371</v>
      </c>
      <c r="B885" s="33">
        <v>51</v>
      </c>
      <c r="C885" s="45" t="s">
        <v>38</v>
      </c>
      <c r="D885" s="36">
        <v>4227</v>
      </c>
      <c r="E885" s="18" t="s">
        <v>219</v>
      </c>
      <c r="G885" s="53"/>
      <c r="H885" s="5">
        <v>260000</v>
      </c>
      <c r="I885" s="5">
        <v>260000</v>
      </c>
      <c r="J885" s="48"/>
      <c r="AB885" s="5"/>
      <c r="AC885" s="5"/>
      <c r="AD885" s="5">
        <f t="shared" si="64"/>
        <v>260000</v>
      </c>
    </row>
    <row r="886" spans="1:30" ht="15.75" hidden="1">
      <c r="A886" s="82" t="s">
        <v>300</v>
      </c>
      <c r="B886" s="82"/>
      <c r="C886" s="82"/>
      <c r="D886" s="82"/>
      <c r="E886" s="82"/>
      <c r="F886" s="82"/>
      <c r="G886" s="2">
        <f>SUM(G887+G894+G896+G898)</f>
        <v>2448789.3200000003</v>
      </c>
      <c r="H886" s="2">
        <f>SUM(H887+H894+H896+H898)</f>
        <v>2499231</v>
      </c>
      <c r="I886" s="2">
        <f>SUM(I887+I894+I896+I898)</f>
        <v>2499231</v>
      </c>
      <c r="J886" s="2">
        <f>SUM(J887+J894+J896+J898)</f>
        <v>2499231</v>
      </c>
      <c r="AB886" s="2">
        <f>SUM(AB887+AB894+AB896+AB898)</f>
        <v>0</v>
      </c>
      <c r="AC886" s="2">
        <f>SUM(AC887+AC894+AC896+AC898)</f>
        <v>0</v>
      </c>
      <c r="AD886" s="5">
        <f t="shared" si="64"/>
        <v>2499231</v>
      </c>
    </row>
    <row r="887" spans="1:30" s="16" customFormat="1" ht="60" hidden="1">
      <c r="A887" s="73" t="s">
        <v>285</v>
      </c>
      <c r="B887" s="75"/>
      <c r="C887" s="75"/>
      <c r="D887" s="75"/>
      <c r="E887" s="14" t="s">
        <v>449</v>
      </c>
      <c r="F887" s="15" t="s">
        <v>427</v>
      </c>
      <c r="G887" s="6">
        <f>SUM(G888:G893)</f>
        <v>2448789.3200000003</v>
      </c>
      <c r="H887" s="6">
        <f>SUM(H888:H893)</f>
        <v>2499231</v>
      </c>
      <c r="I887" s="6">
        <f>SUM(I888:I893)</f>
        <v>2499231</v>
      </c>
      <c r="J887" s="6">
        <f>SUM(J888:J893)</f>
        <v>2499231</v>
      </c>
      <c r="AB887" s="6">
        <f>SUM(AB888:AB893)</f>
        <v>0</v>
      </c>
      <c r="AC887" s="6">
        <f>SUM(AC888:AC893)</f>
        <v>0</v>
      </c>
      <c r="AD887" s="5">
        <f t="shared" si="64"/>
        <v>2499231</v>
      </c>
    </row>
    <row r="888" spans="1:30" ht="15" hidden="1">
      <c r="A888" s="35" t="s">
        <v>285</v>
      </c>
      <c r="B888" s="33">
        <v>11</v>
      </c>
      <c r="C888" s="42" t="s">
        <v>40</v>
      </c>
      <c r="D888" s="36" t="s">
        <v>286</v>
      </c>
      <c r="E888" s="18" t="s">
        <v>34</v>
      </c>
      <c r="F888" s="19"/>
      <c r="G888" s="5">
        <v>1917094.76</v>
      </c>
      <c r="H888" s="5">
        <v>1976326</v>
      </c>
      <c r="I888" s="5">
        <v>1976326</v>
      </c>
      <c r="J888" s="5">
        <f aca="true" t="shared" si="65" ref="J888:J895">I888</f>
        <v>1976326</v>
      </c>
      <c r="AB888" s="5"/>
      <c r="AC888" s="5"/>
      <c r="AD888" s="5">
        <f t="shared" si="64"/>
        <v>1976326</v>
      </c>
    </row>
    <row r="889" spans="1:30" ht="15" hidden="1">
      <c r="A889" s="35" t="s">
        <v>285</v>
      </c>
      <c r="B889" s="33">
        <v>11</v>
      </c>
      <c r="C889" s="42" t="s">
        <v>40</v>
      </c>
      <c r="D889" s="36" t="s">
        <v>287</v>
      </c>
      <c r="E889" s="18" t="s">
        <v>225</v>
      </c>
      <c r="F889" s="19"/>
      <c r="G889" s="5">
        <v>20048.41</v>
      </c>
      <c r="H889" s="5">
        <v>21000</v>
      </c>
      <c r="I889" s="5">
        <v>21000</v>
      </c>
      <c r="J889" s="5">
        <f t="shared" si="65"/>
        <v>21000</v>
      </c>
      <c r="AB889" s="5"/>
      <c r="AC889" s="5"/>
      <c r="AD889" s="5">
        <f t="shared" si="64"/>
        <v>21000</v>
      </c>
    </row>
    <row r="890" spans="1:30" ht="15" hidden="1">
      <c r="A890" s="35" t="s">
        <v>285</v>
      </c>
      <c r="B890" s="33">
        <v>11</v>
      </c>
      <c r="C890" s="42" t="s">
        <v>40</v>
      </c>
      <c r="D890" s="36" t="s">
        <v>288</v>
      </c>
      <c r="E890" s="18" t="s">
        <v>484</v>
      </c>
      <c r="F890" s="19"/>
      <c r="G890" s="5">
        <v>297149.69</v>
      </c>
      <c r="H890" s="5">
        <v>306331</v>
      </c>
      <c r="I890" s="5">
        <v>306331</v>
      </c>
      <c r="J890" s="5">
        <f t="shared" si="65"/>
        <v>306331</v>
      </c>
      <c r="AB890" s="5"/>
      <c r="AC890" s="5"/>
      <c r="AD890" s="5">
        <f t="shared" si="64"/>
        <v>306331</v>
      </c>
    </row>
    <row r="891" spans="1:30" ht="30" hidden="1">
      <c r="A891" s="35" t="s">
        <v>285</v>
      </c>
      <c r="B891" s="33">
        <v>11</v>
      </c>
      <c r="C891" s="42" t="s">
        <v>40</v>
      </c>
      <c r="D891" s="36" t="s">
        <v>289</v>
      </c>
      <c r="E891" s="18" t="s">
        <v>446</v>
      </c>
      <c r="F891" s="19"/>
      <c r="G891" s="5">
        <v>34507.7</v>
      </c>
      <c r="H891" s="5">
        <v>35574</v>
      </c>
      <c r="I891" s="5">
        <v>35574</v>
      </c>
      <c r="J891" s="5">
        <f t="shared" si="65"/>
        <v>35574</v>
      </c>
      <c r="AB891" s="5"/>
      <c r="AC891" s="5"/>
      <c r="AD891" s="5">
        <f t="shared" si="64"/>
        <v>35574</v>
      </c>
    </row>
    <row r="892" spans="1:30" ht="15" hidden="1">
      <c r="A892" s="35" t="s">
        <v>285</v>
      </c>
      <c r="B892" s="33">
        <v>11</v>
      </c>
      <c r="C892" s="42" t="s">
        <v>40</v>
      </c>
      <c r="D892" s="36" t="s">
        <v>290</v>
      </c>
      <c r="E892" s="18" t="s">
        <v>201</v>
      </c>
      <c r="F892" s="19"/>
      <c r="G892" s="5">
        <v>133394.76</v>
      </c>
      <c r="H892" s="5">
        <v>120000</v>
      </c>
      <c r="I892" s="5">
        <v>120000</v>
      </c>
      <c r="J892" s="5">
        <f t="shared" si="65"/>
        <v>120000</v>
      </c>
      <c r="AB892" s="5"/>
      <c r="AC892" s="5"/>
      <c r="AD892" s="5">
        <f t="shared" si="64"/>
        <v>120000</v>
      </c>
    </row>
    <row r="893" spans="1:30" ht="15" hidden="1">
      <c r="A893" s="35" t="s">
        <v>285</v>
      </c>
      <c r="B893" s="33">
        <v>11</v>
      </c>
      <c r="C893" s="42" t="s">
        <v>40</v>
      </c>
      <c r="D893" s="36" t="s">
        <v>291</v>
      </c>
      <c r="E893" s="18" t="s">
        <v>204</v>
      </c>
      <c r="F893" s="19"/>
      <c r="G893" s="5">
        <v>46594</v>
      </c>
      <c r="H893" s="5">
        <v>40000</v>
      </c>
      <c r="I893" s="5">
        <v>40000</v>
      </c>
      <c r="J893" s="5">
        <f t="shared" si="65"/>
        <v>40000</v>
      </c>
      <c r="AB893" s="5"/>
      <c r="AC893" s="5"/>
      <c r="AD893" s="5">
        <f t="shared" si="64"/>
        <v>40000</v>
      </c>
    </row>
    <row r="894" spans="1:30" s="16" customFormat="1" ht="60" hidden="1">
      <c r="A894" s="73" t="s">
        <v>292</v>
      </c>
      <c r="B894" s="75"/>
      <c r="C894" s="75"/>
      <c r="D894" s="75"/>
      <c r="E894" s="14" t="s">
        <v>293</v>
      </c>
      <c r="F894" s="15" t="s">
        <v>427</v>
      </c>
      <c r="G894" s="6">
        <f>SUM(G895:G895)</f>
        <v>0</v>
      </c>
      <c r="H894" s="6">
        <f>SUM(H895:H895)</f>
        <v>0</v>
      </c>
      <c r="I894" s="6">
        <f>SUM(I895:I895)</f>
        <v>0</v>
      </c>
      <c r="J894" s="5">
        <f t="shared" si="65"/>
        <v>0</v>
      </c>
      <c r="AB894" s="6">
        <f>SUM(AB895:AB895)</f>
        <v>0</v>
      </c>
      <c r="AC894" s="6">
        <f>SUM(AC895:AC895)</f>
        <v>0</v>
      </c>
      <c r="AD894" s="5">
        <f t="shared" si="64"/>
        <v>0</v>
      </c>
    </row>
    <row r="895" spans="1:30" ht="15" hidden="1">
      <c r="A895" s="35" t="s">
        <v>292</v>
      </c>
      <c r="B895" s="33">
        <v>11</v>
      </c>
      <c r="C895" s="42" t="s">
        <v>342</v>
      </c>
      <c r="D895" s="36" t="s">
        <v>251</v>
      </c>
      <c r="E895" s="18" t="s">
        <v>216</v>
      </c>
      <c r="F895" s="19"/>
      <c r="G895" s="5"/>
      <c r="H895" s="5"/>
      <c r="I895" s="5"/>
      <c r="J895" s="5">
        <f t="shared" si="65"/>
        <v>0</v>
      </c>
      <c r="AB895" s="5"/>
      <c r="AC895" s="5"/>
      <c r="AD895" s="5">
        <f t="shared" si="64"/>
        <v>0</v>
      </c>
    </row>
    <row r="896" spans="1:30" s="16" customFormat="1" ht="60" hidden="1">
      <c r="A896" s="75" t="s">
        <v>464</v>
      </c>
      <c r="B896" s="75"/>
      <c r="C896" s="75"/>
      <c r="D896" s="75"/>
      <c r="E896" s="14" t="s">
        <v>408</v>
      </c>
      <c r="F896" s="15" t="s">
        <v>427</v>
      </c>
      <c r="G896" s="6">
        <f>SUM(G897)</f>
        <v>0</v>
      </c>
      <c r="H896" s="6">
        <f>SUM(H897)</f>
        <v>0</v>
      </c>
      <c r="I896" s="6">
        <f>SUM(I897)</f>
        <v>0</v>
      </c>
      <c r="J896" s="6">
        <f>SUM(J897)</f>
        <v>0</v>
      </c>
      <c r="AB896" s="6">
        <f>SUM(AB897)</f>
        <v>0</v>
      </c>
      <c r="AC896" s="6">
        <f>SUM(AC897)</f>
        <v>0</v>
      </c>
      <c r="AD896" s="5">
        <f t="shared" si="64"/>
        <v>0</v>
      </c>
    </row>
    <row r="897" spans="1:30" ht="15" hidden="1">
      <c r="A897" s="35" t="s">
        <v>464</v>
      </c>
      <c r="B897" s="33">
        <v>11</v>
      </c>
      <c r="C897" s="42" t="s">
        <v>40</v>
      </c>
      <c r="D897" s="36" t="s">
        <v>251</v>
      </c>
      <c r="E897" s="18" t="s">
        <v>216</v>
      </c>
      <c r="F897" s="19"/>
      <c r="G897" s="5"/>
      <c r="H897" s="5"/>
      <c r="I897" s="5"/>
      <c r="J897" s="5">
        <f>I897</f>
        <v>0</v>
      </c>
      <c r="AB897" s="5"/>
      <c r="AC897" s="5"/>
      <c r="AD897" s="5">
        <f t="shared" si="64"/>
        <v>0</v>
      </c>
    </row>
    <row r="898" spans="1:30" s="16" customFormat="1" ht="60" hidden="1">
      <c r="A898" s="75" t="s">
        <v>476</v>
      </c>
      <c r="B898" s="75"/>
      <c r="C898" s="75"/>
      <c r="D898" s="75"/>
      <c r="E898" s="14" t="s">
        <v>410</v>
      </c>
      <c r="F898" s="15" t="s">
        <v>427</v>
      </c>
      <c r="G898" s="6">
        <f>SUM(G899:G900)</f>
        <v>0</v>
      </c>
      <c r="H898" s="6">
        <f>SUM(H899:H900)</f>
        <v>0</v>
      </c>
      <c r="I898" s="6">
        <f>SUM(I899:I900)</f>
        <v>0</v>
      </c>
      <c r="J898" s="6">
        <f>SUM(J899:J900)</f>
        <v>0</v>
      </c>
      <c r="AB898" s="6">
        <f>SUM(AB899:AB900)</f>
        <v>0</v>
      </c>
      <c r="AC898" s="6">
        <f>SUM(AC899:AC900)</f>
        <v>0</v>
      </c>
      <c r="AD898" s="5">
        <f t="shared" si="64"/>
        <v>0</v>
      </c>
    </row>
    <row r="899" spans="1:30" ht="15" hidden="1">
      <c r="A899" s="35" t="s">
        <v>476</v>
      </c>
      <c r="B899" s="33">
        <v>11</v>
      </c>
      <c r="C899" s="42" t="s">
        <v>40</v>
      </c>
      <c r="D899" s="36" t="s">
        <v>411</v>
      </c>
      <c r="E899" s="18" t="s">
        <v>221</v>
      </c>
      <c r="F899" s="19"/>
      <c r="G899" s="5"/>
      <c r="H899" s="5"/>
      <c r="I899" s="5"/>
      <c r="J899" s="5">
        <f>I899</f>
        <v>0</v>
      </c>
      <c r="AB899" s="5"/>
      <c r="AC899" s="5"/>
      <c r="AD899" s="5">
        <f t="shared" si="64"/>
        <v>0</v>
      </c>
    </row>
    <row r="900" spans="1:30" ht="15" hidden="1">
      <c r="A900" s="35" t="s">
        <v>476</v>
      </c>
      <c r="B900" s="33">
        <v>11</v>
      </c>
      <c r="C900" s="42" t="s">
        <v>40</v>
      </c>
      <c r="D900" s="36" t="s">
        <v>295</v>
      </c>
      <c r="E900" s="18" t="s">
        <v>219</v>
      </c>
      <c r="F900" s="19"/>
      <c r="G900" s="5"/>
      <c r="H900" s="5"/>
      <c r="I900" s="5"/>
      <c r="J900" s="5">
        <f>I900</f>
        <v>0</v>
      </c>
      <c r="AB900" s="5"/>
      <c r="AC900" s="5"/>
      <c r="AD900" s="5">
        <f t="shared" si="64"/>
        <v>0</v>
      </c>
    </row>
    <row r="901" spans="1:30" s="16" customFormat="1" ht="30.75" customHeight="1">
      <c r="A901" s="92" t="s">
        <v>532</v>
      </c>
      <c r="B901" s="93"/>
      <c r="C901" s="93"/>
      <c r="D901" s="93"/>
      <c r="E901" s="94"/>
      <c r="F901" s="62"/>
      <c r="G901" s="7"/>
      <c r="H901" s="7"/>
      <c r="I901" s="7">
        <f>I902+I907+I921+I925+I929+I934+I938+I941+I946+I949+I955+I962+I975</f>
        <v>16905000</v>
      </c>
      <c r="J901" s="7">
        <f aca="true" t="shared" si="66" ref="J901:AC901">J902+J907+J921+J925+J929+J934+J938+J941+J946+J949+J955+J962+J975</f>
        <v>0</v>
      </c>
      <c r="K901" s="7">
        <f t="shared" si="66"/>
        <v>0</v>
      </c>
      <c r="L901" s="7">
        <f t="shared" si="66"/>
        <v>0</v>
      </c>
      <c r="M901" s="7">
        <f t="shared" si="66"/>
        <v>0</v>
      </c>
      <c r="N901" s="7">
        <f t="shared" si="66"/>
        <v>0</v>
      </c>
      <c r="O901" s="7">
        <f t="shared" si="66"/>
        <v>0</v>
      </c>
      <c r="P901" s="7">
        <f t="shared" si="66"/>
        <v>0</v>
      </c>
      <c r="Q901" s="7">
        <f t="shared" si="66"/>
        <v>0</v>
      </c>
      <c r="R901" s="7">
        <f t="shared" si="66"/>
        <v>0</v>
      </c>
      <c r="S901" s="7">
        <f t="shared" si="66"/>
        <v>0</v>
      </c>
      <c r="T901" s="7">
        <f t="shared" si="66"/>
        <v>0</v>
      </c>
      <c r="U901" s="7">
        <f t="shared" si="66"/>
        <v>0</v>
      </c>
      <c r="V901" s="7">
        <f t="shared" si="66"/>
        <v>0</v>
      </c>
      <c r="W901" s="7">
        <f t="shared" si="66"/>
        <v>0</v>
      </c>
      <c r="X901" s="7">
        <f t="shared" si="66"/>
        <v>0</v>
      </c>
      <c r="Y901" s="7">
        <f t="shared" si="66"/>
        <v>0</v>
      </c>
      <c r="Z901" s="7">
        <f t="shared" si="66"/>
        <v>0</v>
      </c>
      <c r="AA901" s="7">
        <f t="shared" si="66"/>
        <v>0</v>
      </c>
      <c r="AB901" s="7">
        <f t="shared" si="66"/>
        <v>0</v>
      </c>
      <c r="AC901" s="7">
        <f t="shared" si="66"/>
        <v>52498125</v>
      </c>
      <c r="AD901" s="7">
        <f t="shared" si="64"/>
        <v>69403125</v>
      </c>
    </row>
    <row r="902" spans="1:30" s="16" customFormat="1" ht="15.75">
      <c r="A902" s="95" t="s">
        <v>533</v>
      </c>
      <c r="B902" s="96"/>
      <c r="C902" s="96"/>
      <c r="D902" s="97"/>
      <c r="E902" s="63" t="s">
        <v>149</v>
      </c>
      <c r="F902" s="64"/>
      <c r="G902" s="4"/>
      <c r="H902" s="4"/>
      <c r="I902" s="4">
        <f>SUM(I903:I905)</f>
        <v>16905000</v>
      </c>
      <c r="J902" s="4">
        <f aca="true" t="shared" si="67" ref="J902:AC902">SUM(J903:J905)</f>
        <v>0</v>
      </c>
      <c r="K902" s="4">
        <f t="shared" si="67"/>
        <v>0</v>
      </c>
      <c r="L902" s="4">
        <f t="shared" si="67"/>
        <v>0</v>
      </c>
      <c r="M902" s="4">
        <f t="shared" si="67"/>
        <v>0</v>
      </c>
      <c r="N902" s="4">
        <f t="shared" si="67"/>
        <v>0</v>
      </c>
      <c r="O902" s="4">
        <f t="shared" si="67"/>
        <v>0</v>
      </c>
      <c r="P902" s="4">
        <f t="shared" si="67"/>
        <v>0</v>
      </c>
      <c r="Q902" s="4">
        <f t="shared" si="67"/>
        <v>0</v>
      </c>
      <c r="R902" s="4">
        <f t="shared" si="67"/>
        <v>0</v>
      </c>
      <c r="S902" s="4">
        <f t="shared" si="67"/>
        <v>0</v>
      </c>
      <c r="T902" s="4">
        <f t="shared" si="67"/>
        <v>0</v>
      </c>
      <c r="U902" s="4">
        <f t="shared" si="67"/>
        <v>0</v>
      </c>
      <c r="V902" s="4">
        <f t="shared" si="67"/>
        <v>0</v>
      </c>
      <c r="W902" s="4">
        <f t="shared" si="67"/>
        <v>0</v>
      </c>
      <c r="X902" s="4">
        <f t="shared" si="67"/>
        <v>0</v>
      </c>
      <c r="Y902" s="4">
        <f t="shared" si="67"/>
        <v>0</v>
      </c>
      <c r="Z902" s="4">
        <f t="shared" si="67"/>
        <v>0</v>
      </c>
      <c r="AA902" s="4">
        <f t="shared" si="67"/>
        <v>0</v>
      </c>
      <c r="AB902" s="4">
        <f t="shared" si="67"/>
        <v>0</v>
      </c>
      <c r="AC902" s="4">
        <f t="shared" si="67"/>
        <v>298125</v>
      </c>
      <c r="AD902" s="6">
        <f t="shared" si="64"/>
        <v>17203125</v>
      </c>
    </row>
    <row r="903" spans="1:30" s="16" customFormat="1" ht="15.75">
      <c r="A903" s="65"/>
      <c r="B903" s="66"/>
      <c r="C903" s="67"/>
      <c r="D903" s="56">
        <v>311</v>
      </c>
      <c r="E903" s="63" t="s">
        <v>525</v>
      </c>
      <c r="F903" s="64"/>
      <c r="G903" s="4"/>
      <c r="H903" s="4"/>
      <c r="I903" s="4">
        <v>13065000</v>
      </c>
      <c r="J903" s="4"/>
      <c r="AB903" s="4"/>
      <c r="AC903" s="4">
        <v>246125</v>
      </c>
      <c r="AD903" s="6">
        <f t="shared" si="64"/>
        <v>13311125</v>
      </c>
    </row>
    <row r="904" spans="1:30" s="16" customFormat="1" ht="15.75">
      <c r="A904" s="65"/>
      <c r="B904" s="66"/>
      <c r="C904" s="67"/>
      <c r="D904" s="56">
        <v>313</v>
      </c>
      <c r="E904" s="63" t="s">
        <v>526</v>
      </c>
      <c r="F904" s="64"/>
      <c r="G904" s="4"/>
      <c r="H904" s="4"/>
      <c r="I904" s="4">
        <v>2190000</v>
      </c>
      <c r="J904" s="4"/>
      <c r="AB904" s="4"/>
      <c r="AC904" s="4">
        <v>42580</v>
      </c>
      <c r="AD904" s="6">
        <f t="shared" si="64"/>
        <v>2232580</v>
      </c>
    </row>
    <row r="905" spans="1:30" s="16" customFormat="1" ht="15.75">
      <c r="A905" s="65"/>
      <c r="B905" s="66"/>
      <c r="C905" s="67"/>
      <c r="D905" s="56">
        <v>321</v>
      </c>
      <c r="E905" s="63" t="s">
        <v>527</v>
      </c>
      <c r="F905" s="64"/>
      <c r="G905" s="4"/>
      <c r="H905" s="4"/>
      <c r="I905" s="4">
        <v>1650000</v>
      </c>
      <c r="J905" s="4"/>
      <c r="AB905" s="4"/>
      <c r="AC905" s="4">
        <v>9420</v>
      </c>
      <c r="AD905" s="6">
        <f t="shared" si="64"/>
        <v>1659420</v>
      </c>
    </row>
    <row r="906" spans="1:30" ht="15">
      <c r="A906" s="98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  <c r="AA906" s="99"/>
      <c r="AB906" s="99"/>
      <c r="AC906" s="99"/>
      <c r="AD906" s="100"/>
    </row>
    <row r="907" spans="1:30" ht="75">
      <c r="A907" s="73" t="s">
        <v>262</v>
      </c>
      <c r="B907" s="73"/>
      <c r="C907" s="73"/>
      <c r="D907" s="73"/>
      <c r="E907" s="14" t="s">
        <v>11</v>
      </c>
      <c r="F907" s="15" t="s">
        <v>425</v>
      </c>
      <c r="G907" s="6">
        <f>SUM(G909:G920)</f>
        <v>6028117.36</v>
      </c>
      <c r="H907" s="6">
        <f>SUM(H909:H920)</f>
        <v>2000000</v>
      </c>
      <c r="I907" s="6">
        <f aca="true" t="shared" si="68" ref="I907:AB907">SUM(I914)</f>
        <v>0</v>
      </c>
      <c r="J907" s="6">
        <f t="shared" si="68"/>
        <v>0</v>
      </c>
      <c r="K907" s="6">
        <f t="shared" si="68"/>
        <v>0</v>
      </c>
      <c r="L907" s="6">
        <f t="shared" si="68"/>
        <v>0</v>
      </c>
      <c r="M907" s="6">
        <f t="shared" si="68"/>
        <v>0</v>
      </c>
      <c r="N907" s="6">
        <f t="shared" si="68"/>
        <v>0</v>
      </c>
      <c r="O907" s="6">
        <f t="shared" si="68"/>
        <v>0</v>
      </c>
      <c r="P907" s="6">
        <f t="shared" si="68"/>
        <v>0</v>
      </c>
      <c r="Q907" s="6">
        <f t="shared" si="68"/>
        <v>0</v>
      </c>
      <c r="R907" s="6">
        <f t="shared" si="68"/>
        <v>0</v>
      </c>
      <c r="S907" s="6">
        <f t="shared" si="68"/>
        <v>0</v>
      </c>
      <c r="T907" s="6">
        <f t="shared" si="68"/>
        <v>0</v>
      </c>
      <c r="U907" s="6">
        <f t="shared" si="68"/>
        <v>0</v>
      </c>
      <c r="V907" s="6">
        <f t="shared" si="68"/>
        <v>0</v>
      </c>
      <c r="W907" s="6">
        <f t="shared" si="68"/>
        <v>0</v>
      </c>
      <c r="X907" s="6">
        <f t="shared" si="68"/>
        <v>0</v>
      </c>
      <c r="Y907" s="6">
        <f t="shared" si="68"/>
        <v>0</v>
      </c>
      <c r="Z907" s="6">
        <f t="shared" si="68"/>
        <v>0</v>
      </c>
      <c r="AA907" s="6">
        <f t="shared" si="68"/>
        <v>0</v>
      </c>
      <c r="AB907" s="6">
        <f t="shared" si="68"/>
        <v>0</v>
      </c>
      <c r="AC907" s="6">
        <f>SUM(AC914)</f>
        <v>2000000</v>
      </c>
      <c r="AD907" s="6">
        <f t="shared" si="64"/>
        <v>2000000</v>
      </c>
    </row>
    <row r="908" spans="1:30" ht="15.75" hidden="1">
      <c r="A908" s="54"/>
      <c r="B908" s="54"/>
      <c r="C908" s="54"/>
      <c r="D908" s="54">
        <v>323</v>
      </c>
      <c r="E908" s="14" t="s">
        <v>528</v>
      </c>
      <c r="F908" s="15"/>
      <c r="G908" s="6"/>
      <c r="H908" s="6"/>
      <c r="I908" s="6"/>
      <c r="J908" s="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6"/>
      <c r="AC908" s="6"/>
      <c r="AD908" s="5">
        <f t="shared" si="64"/>
        <v>0</v>
      </c>
    </row>
    <row r="909" spans="1:30" ht="15.75" hidden="1">
      <c r="A909" s="34" t="s">
        <v>262</v>
      </c>
      <c r="B909" s="33">
        <v>11</v>
      </c>
      <c r="C909" s="42" t="s">
        <v>43</v>
      </c>
      <c r="D909" s="34">
        <v>3233</v>
      </c>
      <c r="E909" s="18" t="s">
        <v>205</v>
      </c>
      <c r="F909" s="15"/>
      <c r="G909" s="5"/>
      <c r="H909" s="5"/>
      <c r="I909" s="5"/>
      <c r="J909" s="5">
        <f aca="true" t="shared" si="69" ref="J909:J920">I909</f>
        <v>0</v>
      </c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5"/>
      <c r="AC909" s="5"/>
      <c r="AD909" s="5">
        <f t="shared" si="64"/>
        <v>0</v>
      </c>
    </row>
    <row r="910" spans="1:30" ht="15.75" hidden="1">
      <c r="A910" s="40" t="s">
        <v>262</v>
      </c>
      <c r="B910" s="33">
        <v>11</v>
      </c>
      <c r="C910" s="42" t="s">
        <v>43</v>
      </c>
      <c r="D910" s="34">
        <v>3237</v>
      </c>
      <c r="E910" s="18" t="s">
        <v>63</v>
      </c>
      <c r="F910" s="15"/>
      <c r="G910" s="5"/>
      <c r="H910" s="5"/>
      <c r="I910" s="5"/>
      <c r="J910" s="5">
        <f t="shared" si="69"/>
        <v>0</v>
      </c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5"/>
      <c r="AC910" s="5"/>
      <c r="AD910" s="5">
        <f t="shared" si="64"/>
        <v>0</v>
      </c>
    </row>
    <row r="911" spans="1:30" ht="15.75" hidden="1">
      <c r="A911" s="40" t="s">
        <v>262</v>
      </c>
      <c r="B911" s="33">
        <v>11</v>
      </c>
      <c r="C911" s="42" t="s">
        <v>43</v>
      </c>
      <c r="D911" s="34">
        <v>3239</v>
      </c>
      <c r="E911" s="18" t="s">
        <v>71</v>
      </c>
      <c r="F911" s="15"/>
      <c r="G911" s="5"/>
      <c r="H911" s="5"/>
      <c r="I911" s="5"/>
      <c r="J911" s="5">
        <f t="shared" si="69"/>
        <v>0</v>
      </c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5"/>
      <c r="AC911" s="5"/>
      <c r="AD911" s="5">
        <f t="shared" si="64"/>
        <v>0</v>
      </c>
    </row>
    <row r="912" spans="1:30" ht="15.75" hidden="1">
      <c r="A912" s="60"/>
      <c r="B912" s="58"/>
      <c r="C912" s="61"/>
      <c r="D912" s="54">
        <v>329</v>
      </c>
      <c r="E912" s="14" t="s">
        <v>211</v>
      </c>
      <c r="F912" s="15"/>
      <c r="G912" s="6"/>
      <c r="H912" s="6"/>
      <c r="I912" s="6"/>
      <c r="J912" s="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6"/>
      <c r="AC912" s="6"/>
      <c r="AD912" s="5">
        <f t="shared" si="64"/>
        <v>0</v>
      </c>
    </row>
    <row r="913" spans="1:30" ht="30" hidden="1">
      <c r="A913" s="40" t="s">
        <v>262</v>
      </c>
      <c r="B913" s="33">
        <v>11</v>
      </c>
      <c r="C913" s="42" t="s">
        <v>43</v>
      </c>
      <c r="D913" s="34">
        <v>3291</v>
      </c>
      <c r="E913" s="18" t="s">
        <v>195</v>
      </c>
      <c r="F913" s="19"/>
      <c r="G913" s="5"/>
      <c r="H913" s="5"/>
      <c r="I913" s="5"/>
      <c r="J913" s="5">
        <f t="shared" si="69"/>
        <v>0</v>
      </c>
      <c r="AB913" s="5"/>
      <c r="AC913" s="5"/>
      <c r="AD913" s="5">
        <f t="shared" si="64"/>
        <v>0</v>
      </c>
    </row>
    <row r="914" spans="1:30" ht="15.75">
      <c r="A914" s="60"/>
      <c r="B914" s="58"/>
      <c r="C914" s="61"/>
      <c r="D914" s="54">
        <v>363</v>
      </c>
      <c r="E914" s="14" t="s">
        <v>529</v>
      </c>
      <c r="F914" s="15"/>
      <c r="G914" s="6"/>
      <c r="H914" s="6"/>
      <c r="I914" s="6">
        <f aca="true" t="shared" si="70" ref="I914:AB914">SUM(I916)</f>
        <v>0</v>
      </c>
      <c r="J914" s="6">
        <f t="shared" si="70"/>
        <v>0</v>
      </c>
      <c r="K914" s="6">
        <f t="shared" si="70"/>
        <v>0</v>
      </c>
      <c r="L914" s="6">
        <f t="shared" si="70"/>
        <v>0</v>
      </c>
      <c r="M914" s="6">
        <f t="shared" si="70"/>
        <v>0</v>
      </c>
      <c r="N914" s="6">
        <f t="shared" si="70"/>
        <v>0</v>
      </c>
      <c r="O914" s="6">
        <f t="shared" si="70"/>
        <v>0</v>
      </c>
      <c r="P914" s="6">
        <f t="shared" si="70"/>
        <v>0</v>
      </c>
      <c r="Q914" s="6">
        <f t="shared" si="70"/>
        <v>0</v>
      </c>
      <c r="R914" s="6">
        <f t="shared" si="70"/>
        <v>0</v>
      </c>
      <c r="S914" s="6">
        <f t="shared" si="70"/>
        <v>0</v>
      </c>
      <c r="T914" s="6">
        <f t="shared" si="70"/>
        <v>0</v>
      </c>
      <c r="U914" s="6">
        <f t="shared" si="70"/>
        <v>0</v>
      </c>
      <c r="V914" s="6">
        <f t="shared" si="70"/>
        <v>0</v>
      </c>
      <c r="W914" s="6">
        <f t="shared" si="70"/>
        <v>0</v>
      </c>
      <c r="X914" s="6">
        <f t="shared" si="70"/>
        <v>0</v>
      </c>
      <c r="Y914" s="6">
        <f t="shared" si="70"/>
        <v>0</v>
      </c>
      <c r="Z914" s="6">
        <f t="shared" si="70"/>
        <v>0</v>
      </c>
      <c r="AA914" s="6">
        <f t="shared" si="70"/>
        <v>0</v>
      </c>
      <c r="AB914" s="6">
        <f t="shared" si="70"/>
        <v>0</v>
      </c>
      <c r="AC914" s="6">
        <f>SUM(AC916)</f>
        <v>2000000</v>
      </c>
      <c r="AD914" s="6">
        <f t="shared" si="64"/>
        <v>2000000</v>
      </c>
    </row>
    <row r="915" spans="1:30" ht="15" hidden="1">
      <c r="A915" s="40" t="s">
        <v>262</v>
      </c>
      <c r="B915" s="33">
        <v>11</v>
      </c>
      <c r="C915" s="42" t="s">
        <v>43</v>
      </c>
      <c r="D915" s="34">
        <v>3631</v>
      </c>
      <c r="E915" s="18" t="s">
        <v>396</v>
      </c>
      <c r="F915" s="19"/>
      <c r="G915" s="5">
        <v>58494.65</v>
      </c>
      <c r="H915" s="5"/>
      <c r="I915" s="5"/>
      <c r="J915" s="5">
        <f t="shared" si="69"/>
        <v>0</v>
      </c>
      <c r="AB915" s="5"/>
      <c r="AC915" s="5"/>
      <c r="AD915" s="5">
        <f t="shared" si="64"/>
        <v>0</v>
      </c>
    </row>
    <row r="916" spans="1:30" ht="15">
      <c r="A916" s="40" t="s">
        <v>262</v>
      </c>
      <c r="B916" s="33">
        <v>11</v>
      </c>
      <c r="C916" s="42" t="s">
        <v>43</v>
      </c>
      <c r="D916" s="34">
        <v>3632</v>
      </c>
      <c r="E916" s="18" t="s">
        <v>413</v>
      </c>
      <c r="F916" s="19"/>
      <c r="G916" s="5">
        <v>5969622.71</v>
      </c>
      <c r="H916" s="5">
        <v>2000000</v>
      </c>
      <c r="I916" s="5">
        <v>0</v>
      </c>
      <c r="J916" s="5">
        <f t="shared" si="69"/>
        <v>0</v>
      </c>
      <c r="AB916" s="5"/>
      <c r="AC916" s="5">
        <v>2000000</v>
      </c>
      <c r="AD916" s="5">
        <f t="shared" si="64"/>
        <v>2000000</v>
      </c>
    </row>
    <row r="917" spans="1:30" ht="15.75" hidden="1">
      <c r="A917" s="60"/>
      <c r="B917" s="58"/>
      <c r="C917" s="61"/>
      <c r="D917" s="54">
        <v>381</v>
      </c>
      <c r="E917" s="14" t="s">
        <v>530</v>
      </c>
      <c r="F917" s="15"/>
      <c r="G917" s="6"/>
      <c r="H917" s="6"/>
      <c r="I917" s="6"/>
      <c r="J917" s="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6"/>
      <c r="AC917" s="6"/>
      <c r="AD917" s="5">
        <f t="shared" si="64"/>
        <v>0</v>
      </c>
    </row>
    <row r="918" spans="1:30" ht="15" hidden="1">
      <c r="A918" s="40" t="s">
        <v>262</v>
      </c>
      <c r="B918" s="33">
        <v>11</v>
      </c>
      <c r="C918" s="42" t="s">
        <v>43</v>
      </c>
      <c r="D918" s="34">
        <v>3811</v>
      </c>
      <c r="E918" s="18" t="s">
        <v>228</v>
      </c>
      <c r="F918" s="19"/>
      <c r="G918" s="5"/>
      <c r="H918" s="5"/>
      <c r="I918" s="5"/>
      <c r="J918" s="5">
        <f t="shared" si="69"/>
        <v>0</v>
      </c>
      <c r="AB918" s="5"/>
      <c r="AC918" s="5"/>
      <c r="AD918" s="5">
        <f t="shared" si="64"/>
        <v>0</v>
      </c>
    </row>
    <row r="919" spans="1:30" ht="15.75" hidden="1">
      <c r="A919" s="60"/>
      <c r="B919" s="58"/>
      <c r="C919" s="61"/>
      <c r="D919" s="54">
        <v>382</v>
      </c>
      <c r="E919" s="14" t="s">
        <v>531</v>
      </c>
      <c r="F919" s="15"/>
      <c r="G919" s="6"/>
      <c r="H919" s="6"/>
      <c r="I919" s="6"/>
      <c r="J919" s="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6"/>
      <c r="AC919" s="6"/>
      <c r="AD919" s="5">
        <f aca="true" t="shared" si="71" ref="AD919:AD978">I919-AB919+AC919</f>
        <v>0</v>
      </c>
    </row>
    <row r="920" spans="1:30" ht="15" hidden="1">
      <c r="A920" s="40" t="s">
        <v>262</v>
      </c>
      <c r="B920" s="33">
        <v>11</v>
      </c>
      <c r="C920" s="42" t="s">
        <v>43</v>
      </c>
      <c r="D920" s="34">
        <v>3821</v>
      </c>
      <c r="E920" s="18" t="s">
        <v>65</v>
      </c>
      <c r="F920" s="19"/>
      <c r="G920" s="5"/>
      <c r="H920" s="5"/>
      <c r="I920" s="5"/>
      <c r="J920" s="5">
        <f t="shared" si="69"/>
        <v>0</v>
      </c>
      <c r="AB920" s="5"/>
      <c r="AC920" s="5"/>
      <c r="AD920" s="5">
        <f t="shared" si="71"/>
        <v>0</v>
      </c>
    </row>
    <row r="921" spans="1:30" ht="45">
      <c r="A921" s="75" t="s">
        <v>58</v>
      </c>
      <c r="B921" s="75"/>
      <c r="C921" s="75"/>
      <c r="D921" s="75"/>
      <c r="E921" s="14" t="s">
        <v>51</v>
      </c>
      <c r="F921" s="15" t="s">
        <v>423</v>
      </c>
      <c r="G921" s="6">
        <f>SUM(G922:G924)</f>
        <v>13320832.01</v>
      </c>
      <c r="H921" s="6">
        <f>SUM(H922:H924)</f>
        <v>6000000</v>
      </c>
      <c r="I921" s="6">
        <f aca="true" t="shared" si="72" ref="I921:AB921">SUM(I923)</f>
        <v>0</v>
      </c>
      <c r="J921" s="6">
        <f t="shared" si="72"/>
        <v>0</v>
      </c>
      <c r="K921" s="6">
        <f t="shared" si="72"/>
        <v>0</v>
      </c>
      <c r="L921" s="6">
        <f t="shared" si="72"/>
        <v>0</v>
      </c>
      <c r="M921" s="6">
        <f t="shared" si="72"/>
        <v>0</v>
      </c>
      <c r="N921" s="6">
        <f t="shared" si="72"/>
        <v>0</v>
      </c>
      <c r="O921" s="6">
        <f t="shared" si="72"/>
        <v>0</v>
      </c>
      <c r="P921" s="6">
        <f t="shared" si="72"/>
        <v>0</v>
      </c>
      <c r="Q921" s="6">
        <f t="shared" si="72"/>
        <v>0</v>
      </c>
      <c r="R921" s="6">
        <f t="shared" si="72"/>
        <v>0</v>
      </c>
      <c r="S921" s="6">
        <f t="shared" si="72"/>
        <v>0</v>
      </c>
      <c r="T921" s="6">
        <f t="shared" si="72"/>
        <v>0</v>
      </c>
      <c r="U921" s="6">
        <f t="shared" si="72"/>
        <v>0</v>
      </c>
      <c r="V921" s="6">
        <f t="shared" si="72"/>
        <v>0</v>
      </c>
      <c r="W921" s="6">
        <f t="shared" si="72"/>
        <v>0</v>
      </c>
      <c r="X921" s="6">
        <f t="shared" si="72"/>
        <v>0</v>
      </c>
      <c r="Y921" s="6">
        <f t="shared" si="72"/>
        <v>0</v>
      </c>
      <c r="Z921" s="6">
        <f t="shared" si="72"/>
        <v>0</v>
      </c>
      <c r="AA921" s="6">
        <f t="shared" si="72"/>
        <v>0</v>
      </c>
      <c r="AB921" s="6">
        <f t="shared" si="72"/>
        <v>0</v>
      </c>
      <c r="AC921" s="6">
        <f>SUM(AC923)</f>
        <v>6000000</v>
      </c>
      <c r="AD921" s="6">
        <f t="shared" si="71"/>
        <v>6000000</v>
      </c>
    </row>
    <row r="922" spans="1:30" ht="30" hidden="1">
      <c r="A922" s="35" t="s">
        <v>58</v>
      </c>
      <c r="B922" s="33">
        <v>11</v>
      </c>
      <c r="C922" s="42" t="s">
        <v>43</v>
      </c>
      <c r="D922" s="34">
        <v>3522</v>
      </c>
      <c r="E922" s="18" t="s">
        <v>226</v>
      </c>
      <c r="F922" s="19"/>
      <c r="G922" s="5"/>
      <c r="H922" s="5"/>
      <c r="I922" s="5"/>
      <c r="J922" s="5"/>
      <c r="AB922" s="5"/>
      <c r="AC922" s="5"/>
      <c r="AD922" s="5">
        <f t="shared" si="71"/>
        <v>0</v>
      </c>
    </row>
    <row r="923" spans="1:30" ht="31.5">
      <c r="A923" s="57"/>
      <c r="B923" s="58"/>
      <c r="C923" s="61"/>
      <c r="D923" s="54">
        <v>372</v>
      </c>
      <c r="E923" s="14" t="s">
        <v>534</v>
      </c>
      <c r="F923" s="15"/>
      <c r="G923" s="6"/>
      <c r="H923" s="6"/>
      <c r="I923" s="6">
        <f aca="true" t="shared" si="73" ref="I923:AC923">SUM(I924)</f>
        <v>0</v>
      </c>
      <c r="J923" s="6">
        <f t="shared" si="73"/>
        <v>0</v>
      </c>
      <c r="K923" s="6">
        <f t="shared" si="73"/>
        <v>0</v>
      </c>
      <c r="L923" s="6">
        <f t="shared" si="73"/>
        <v>0</v>
      </c>
      <c r="M923" s="6">
        <f t="shared" si="73"/>
        <v>0</v>
      </c>
      <c r="N923" s="6">
        <f t="shared" si="73"/>
        <v>0</v>
      </c>
      <c r="O923" s="6">
        <f t="shared" si="73"/>
        <v>0</v>
      </c>
      <c r="P923" s="6">
        <f t="shared" si="73"/>
        <v>0</v>
      </c>
      <c r="Q923" s="6">
        <f t="shared" si="73"/>
        <v>0</v>
      </c>
      <c r="R923" s="6">
        <f t="shared" si="73"/>
        <v>0</v>
      </c>
      <c r="S923" s="6">
        <f t="shared" si="73"/>
        <v>0</v>
      </c>
      <c r="T923" s="6">
        <f t="shared" si="73"/>
        <v>0</v>
      </c>
      <c r="U923" s="6">
        <f t="shared" si="73"/>
        <v>0</v>
      </c>
      <c r="V923" s="6">
        <f t="shared" si="73"/>
        <v>0</v>
      </c>
      <c r="W923" s="6">
        <f t="shared" si="73"/>
        <v>0</v>
      </c>
      <c r="X923" s="6">
        <f t="shared" si="73"/>
        <v>0</v>
      </c>
      <c r="Y923" s="6">
        <f t="shared" si="73"/>
        <v>0</v>
      </c>
      <c r="Z923" s="6">
        <f t="shared" si="73"/>
        <v>0</v>
      </c>
      <c r="AA923" s="6">
        <f t="shared" si="73"/>
        <v>0</v>
      </c>
      <c r="AB923" s="6">
        <f t="shared" si="73"/>
        <v>0</v>
      </c>
      <c r="AC923" s="6">
        <f t="shared" si="73"/>
        <v>6000000</v>
      </c>
      <c r="AD923" s="6">
        <f t="shared" si="71"/>
        <v>6000000</v>
      </c>
    </row>
    <row r="924" spans="1:30" ht="15">
      <c r="A924" s="35" t="s">
        <v>58</v>
      </c>
      <c r="B924" s="33">
        <v>11</v>
      </c>
      <c r="C924" s="42" t="s">
        <v>39</v>
      </c>
      <c r="D924" s="36">
        <v>3722</v>
      </c>
      <c r="E924" s="18" t="s">
        <v>405</v>
      </c>
      <c r="F924" s="19"/>
      <c r="G924" s="5">
        <v>13320832.01</v>
      </c>
      <c r="H924" s="5">
        <v>6000000</v>
      </c>
      <c r="I924" s="5">
        <v>0</v>
      </c>
      <c r="J924" s="5">
        <f>I924</f>
        <v>0</v>
      </c>
      <c r="AB924" s="5"/>
      <c r="AC924" s="5">
        <v>6000000</v>
      </c>
      <c r="AD924" s="5">
        <f t="shared" si="71"/>
        <v>6000000</v>
      </c>
    </row>
    <row r="925" spans="1:30" ht="45">
      <c r="A925" s="73" t="s">
        <v>59</v>
      </c>
      <c r="B925" s="75"/>
      <c r="C925" s="75"/>
      <c r="D925" s="75"/>
      <c r="E925" s="14" t="s">
        <v>14</v>
      </c>
      <c r="F925" s="15" t="s">
        <v>423</v>
      </c>
      <c r="G925" s="6">
        <f>SUM(G926:G928)</f>
        <v>3430421.29</v>
      </c>
      <c r="H925" s="6">
        <f>SUM(H926:H928)</f>
        <v>3000000</v>
      </c>
      <c r="I925" s="6">
        <f aca="true" t="shared" si="74" ref="I925:AB925">SUM(I927)</f>
        <v>0</v>
      </c>
      <c r="J925" s="6">
        <f t="shared" si="74"/>
        <v>0</v>
      </c>
      <c r="K925" s="6">
        <f t="shared" si="74"/>
        <v>0</v>
      </c>
      <c r="L925" s="6">
        <f t="shared" si="74"/>
        <v>0</v>
      </c>
      <c r="M925" s="6">
        <f t="shared" si="74"/>
        <v>0</v>
      </c>
      <c r="N925" s="6">
        <f t="shared" si="74"/>
        <v>0</v>
      </c>
      <c r="O925" s="6">
        <f t="shared" si="74"/>
        <v>0</v>
      </c>
      <c r="P925" s="6">
        <f t="shared" si="74"/>
        <v>0</v>
      </c>
      <c r="Q925" s="6">
        <f t="shared" si="74"/>
        <v>0</v>
      </c>
      <c r="R925" s="6">
        <f t="shared" si="74"/>
        <v>0</v>
      </c>
      <c r="S925" s="6">
        <f t="shared" si="74"/>
        <v>0</v>
      </c>
      <c r="T925" s="6">
        <f t="shared" si="74"/>
        <v>0</v>
      </c>
      <c r="U925" s="6">
        <f t="shared" si="74"/>
        <v>0</v>
      </c>
      <c r="V925" s="6">
        <f t="shared" si="74"/>
        <v>0</v>
      </c>
      <c r="W925" s="6">
        <f t="shared" si="74"/>
        <v>0</v>
      </c>
      <c r="X925" s="6">
        <f t="shared" si="74"/>
        <v>0</v>
      </c>
      <c r="Y925" s="6">
        <f t="shared" si="74"/>
        <v>0</v>
      </c>
      <c r="Z925" s="6">
        <f t="shared" si="74"/>
        <v>0</v>
      </c>
      <c r="AA925" s="6">
        <f t="shared" si="74"/>
        <v>0</v>
      </c>
      <c r="AB925" s="6">
        <f t="shared" si="74"/>
        <v>0</v>
      </c>
      <c r="AC925" s="6">
        <f>SUM(AC927)</f>
        <v>3000000</v>
      </c>
      <c r="AD925" s="6">
        <f t="shared" si="71"/>
        <v>3000000</v>
      </c>
    </row>
    <row r="926" spans="1:30" ht="30" hidden="1">
      <c r="A926" s="35" t="s">
        <v>59</v>
      </c>
      <c r="B926" s="33">
        <v>11</v>
      </c>
      <c r="C926" s="42" t="s">
        <v>406</v>
      </c>
      <c r="D926" s="34">
        <v>3512</v>
      </c>
      <c r="E926" s="18" t="s">
        <v>227</v>
      </c>
      <c r="F926" s="19"/>
      <c r="G926" s="5"/>
      <c r="H926" s="5"/>
      <c r="I926" s="5"/>
      <c r="J926" s="5"/>
      <c r="AB926" s="5"/>
      <c r="AC926" s="5"/>
      <c r="AD926" s="5">
        <f t="shared" si="71"/>
        <v>0</v>
      </c>
    </row>
    <row r="927" spans="1:30" ht="31.5">
      <c r="A927" s="57"/>
      <c r="B927" s="58"/>
      <c r="C927" s="61"/>
      <c r="D927" s="54">
        <v>372</v>
      </c>
      <c r="E927" s="14" t="s">
        <v>534</v>
      </c>
      <c r="F927" s="15"/>
      <c r="G927" s="6"/>
      <c r="H927" s="6"/>
      <c r="I927" s="6">
        <f aca="true" t="shared" si="75" ref="I927:AC927">SUM(I928)</f>
        <v>0</v>
      </c>
      <c r="J927" s="6">
        <f t="shared" si="75"/>
        <v>0</v>
      </c>
      <c r="K927" s="6">
        <f t="shared" si="75"/>
        <v>0</v>
      </c>
      <c r="L927" s="6">
        <f t="shared" si="75"/>
        <v>0</v>
      </c>
      <c r="M927" s="6">
        <f t="shared" si="75"/>
        <v>0</v>
      </c>
      <c r="N927" s="6">
        <f t="shared" si="75"/>
        <v>0</v>
      </c>
      <c r="O927" s="6">
        <f t="shared" si="75"/>
        <v>0</v>
      </c>
      <c r="P927" s="6">
        <f t="shared" si="75"/>
        <v>0</v>
      </c>
      <c r="Q927" s="6">
        <f t="shared" si="75"/>
        <v>0</v>
      </c>
      <c r="R927" s="6">
        <f t="shared" si="75"/>
        <v>0</v>
      </c>
      <c r="S927" s="6">
        <f t="shared" si="75"/>
        <v>0</v>
      </c>
      <c r="T927" s="6">
        <f t="shared" si="75"/>
        <v>0</v>
      </c>
      <c r="U927" s="6">
        <f t="shared" si="75"/>
        <v>0</v>
      </c>
      <c r="V927" s="6">
        <f t="shared" si="75"/>
        <v>0</v>
      </c>
      <c r="W927" s="6">
        <f t="shared" si="75"/>
        <v>0</v>
      </c>
      <c r="X927" s="6">
        <f t="shared" si="75"/>
        <v>0</v>
      </c>
      <c r="Y927" s="6">
        <f t="shared" si="75"/>
        <v>0</v>
      </c>
      <c r="Z927" s="6">
        <f t="shared" si="75"/>
        <v>0</v>
      </c>
      <c r="AA927" s="6">
        <f t="shared" si="75"/>
        <v>0</v>
      </c>
      <c r="AB927" s="6">
        <f t="shared" si="75"/>
        <v>0</v>
      </c>
      <c r="AC927" s="6">
        <f t="shared" si="75"/>
        <v>3000000</v>
      </c>
      <c r="AD927" s="6">
        <f t="shared" si="71"/>
        <v>3000000</v>
      </c>
    </row>
    <row r="928" spans="1:30" ht="15">
      <c r="A928" s="35" t="s">
        <v>59</v>
      </c>
      <c r="B928" s="33">
        <v>11</v>
      </c>
      <c r="C928" s="42" t="s">
        <v>406</v>
      </c>
      <c r="D928" s="36">
        <v>3722</v>
      </c>
      <c r="E928" s="18" t="s">
        <v>405</v>
      </c>
      <c r="F928" s="19"/>
      <c r="G928" s="5">
        <v>3430421.29</v>
      </c>
      <c r="H928" s="5">
        <v>3000000</v>
      </c>
      <c r="I928" s="5">
        <v>0</v>
      </c>
      <c r="J928" s="5">
        <f>I928</f>
        <v>0</v>
      </c>
      <c r="AB928" s="5"/>
      <c r="AC928" s="5">
        <v>3000000</v>
      </c>
      <c r="AD928" s="5">
        <f t="shared" si="71"/>
        <v>3000000</v>
      </c>
    </row>
    <row r="929" spans="1:30" ht="75">
      <c r="A929" s="73" t="s">
        <v>84</v>
      </c>
      <c r="B929" s="73"/>
      <c r="C929" s="73"/>
      <c r="D929" s="73"/>
      <c r="E929" s="14" t="s">
        <v>48</v>
      </c>
      <c r="F929" s="15" t="s">
        <v>425</v>
      </c>
      <c r="G929" s="6">
        <f>SUM(G931:G933)</f>
        <v>7512005.5</v>
      </c>
      <c r="H929" s="6">
        <f>SUM(H931:H933)</f>
        <v>6000000</v>
      </c>
      <c r="I929" s="6">
        <f aca="true" t="shared" si="76" ref="I929:AB929">SUM(I930+I932)</f>
        <v>0</v>
      </c>
      <c r="J929" s="6">
        <f t="shared" si="76"/>
        <v>0</v>
      </c>
      <c r="K929" s="6">
        <f t="shared" si="76"/>
        <v>0</v>
      </c>
      <c r="L929" s="6">
        <f t="shared" si="76"/>
        <v>0</v>
      </c>
      <c r="M929" s="6">
        <f t="shared" si="76"/>
        <v>0</v>
      </c>
      <c r="N929" s="6">
        <f t="shared" si="76"/>
        <v>0</v>
      </c>
      <c r="O929" s="6">
        <f t="shared" si="76"/>
        <v>0</v>
      </c>
      <c r="P929" s="6">
        <f t="shared" si="76"/>
        <v>0</v>
      </c>
      <c r="Q929" s="6">
        <f t="shared" si="76"/>
        <v>0</v>
      </c>
      <c r="R929" s="6">
        <f t="shared" si="76"/>
        <v>0</v>
      </c>
      <c r="S929" s="6">
        <f t="shared" si="76"/>
        <v>0</v>
      </c>
      <c r="T929" s="6">
        <f t="shared" si="76"/>
        <v>0</v>
      </c>
      <c r="U929" s="6">
        <f t="shared" si="76"/>
        <v>0</v>
      </c>
      <c r="V929" s="6">
        <f t="shared" si="76"/>
        <v>0</v>
      </c>
      <c r="W929" s="6">
        <f t="shared" si="76"/>
        <v>0</v>
      </c>
      <c r="X929" s="6">
        <f t="shared" si="76"/>
        <v>0</v>
      </c>
      <c r="Y929" s="6">
        <f t="shared" si="76"/>
        <v>0</v>
      </c>
      <c r="Z929" s="6">
        <f t="shared" si="76"/>
        <v>0</v>
      </c>
      <c r="AA929" s="6">
        <f t="shared" si="76"/>
        <v>0</v>
      </c>
      <c r="AB929" s="6">
        <f t="shared" si="76"/>
        <v>0</v>
      </c>
      <c r="AC929" s="6">
        <f>SUM(AC930+AC932)</f>
        <v>6000000</v>
      </c>
      <c r="AD929" s="6">
        <f t="shared" si="71"/>
        <v>6000000</v>
      </c>
    </row>
    <row r="930" spans="1:30" ht="15.75">
      <c r="A930" s="54"/>
      <c r="B930" s="54"/>
      <c r="C930" s="54"/>
      <c r="D930" s="54">
        <v>363</v>
      </c>
      <c r="E930" s="14" t="s">
        <v>529</v>
      </c>
      <c r="F930" s="15"/>
      <c r="G930" s="6"/>
      <c r="H930" s="6"/>
      <c r="I930" s="6">
        <f aca="true" t="shared" si="77" ref="I930:AC930">SUM(I931)</f>
        <v>0</v>
      </c>
      <c r="J930" s="6">
        <f t="shared" si="77"/>
        <v>0</v>
      </c>
      <c r="K930" s="6">
        <f t="shared" si="77"/>
        <v>0</v>
      </c>
      <c r="L930" s="6">
        <f t="shared" si="77"/>
        <v>0</v>
      </c>
      <c r="M930" s="6">
        <f t="shared" si="77"/>
        <v>0</v>
      </c>
      <c r="N930" s="6">
        <f t="shared" si="77"/>
        <v>0</v>
      </c>
      <c r="O930" s="6">
        <f t="shared" si="77"/>
        <v>0</v>
      </c>
      <c r="P930" s="6">
        <f t="shared" si="77"/>
        <v>0</v>
      </c>
      <c r="Q930" s="6">
        <f t="shared" si="77"/>
        <v>0</v>
      </c>
      <c r="R930" s="6">
        <f t="shared" si="77"/>
        <v>0</v>
      </c>
      <c r="S930" s="6">
        <f t="shared" si="77"/>
        <v>0</v>
      </c>
      <c r="T930" s="6">
        <f t="shared" si="77"/>
        <v>0</v>
      </c>
      <c r="U930" s="6">
        <f t="shared" si="77"/>
        <v>0</v>
      </c>
      <c r="V930" s="6">
        <f t="shared" si="77"/>
        <v>0</v>
      </c>
      <c r="W930" s="6">
        <f t="shared" si="77"/>
        <v>0</v>
      </c>
      <c r="X930" s="6">
        <f t="shared" si="77"/>
        <v>0</v>
      </c>
      <c r="Y930" s="6">
        <f t="shared" si="77"/>
        <v>0</v>
      </c>
      <c r="Z930" s="6">
        <f t="shared" si="77"/>
        <v>0</v>
      </c>
      <c r="AA930" s="6">
        <f t="shared" si="77"/>
        <v>0</v>
      </c>
      <c r="AB930" s="6">
        <f t="shared" si="77"/>
        <v>0</v>
      </c>
      <c r="AC930" s="6">
        <f t="shared" si="77"/>
        <v>3560976</v>
      </c>
      <c r="AD930" s="6">
        <f t="shared" si="71"/>
        <v>3560976</v>
      </c>
    </row>
    <row r="931" spans="1:30" ht="15">
      <c r="A931" s="35" t="s">
        <v>84</v>
      </c>
      <c r="B931" s="33">
        <v>13</v>
      </c>
      <c r="C931" s="42" t="s">
        <v>43</v>
      </c>
      <c r="D931" s="34">
        <v>3632</v>
      </c>
      <c r="E931" s="18" t="s">
        <v>413</v>
      </c>
      <c r="F931" s="19"/>
      <c r="G931" s="5">
        <v>4216077.79</v>
      </c>
      <c r="H931" s="5">
        <v>3560976</v>
      </c>
      <c r="I931" s="5">
        <v>0</v>
      </c>
      <c r="J931" s="5">
        <f>I931</f>
        <v>0</v>
      </c>
      <c r="AB931" s="5"/>
      <c r="AC931" s="5">
        <v>3560976</v>
      </c>
      <c r="AD931" s="5">
        <f t="shared" si="71"/>
        <v>3560976</v>
      </c>
    </row>
    <row r="932" spans="1:30" ht="15.75">
      <c r="A932" s="57"/>
      <c r="B932" s="58"/>
      <c r="C932" s="61"/>
      <c r="D932" s="54">
        <v>363</v>
      </c>
      <c r="E932" s="14" t="s">
        <v>529</v>
      </c>
      <c r="F932" s="15"/>
      <c r="G932" s="6"/>
      <c r="H932" s="6"/>
      <c r="I932" s="6">
        <f aca="true" t="shared" si="78" ref="I932:AC932">SUM(I933)</f>
        <v>0</v>
      </c>
      <c r="J932" s="6">
        <f t="shared" si="78"/>
        <v>0</v>
      </c>
      <c r="K932" s="6">
        <f t="shared" si="78"/>
        <v>0</v>
      </c>
      <c r="L932" s="6">
        <f t="shared" si="78"/>
        <v>0</v>
      </c>
      <c r="M932" s="6">
        <f t="shared" si="78"/>
        <v>0</v>
      </c>
      <c r="N932" s="6">
        <f t="shared" si="78"/>
        <v>0</v>
      </c>
      <c r="O932" s="6">
        <f t="shared" si="78"/>
        <v>0</v>
      </c>
      <c r="P932" s="6">
        <f t="shared" si="78"/>
        <v>0</v>
      </c>
      <c r="Q932" s="6">
        <f t="shared" si="78"/>
        <v>0</v>
      </c>
      <c r="R932" s="6">
        <f t="shared" si="78"/>
        <v>0</v>
      </c>
      <c r="S932" s="6">
        <f t="shared" si="78"/>
        <v>0</v>
      </c>
      <c r="T932" s="6">
        <f t="shared" si="78"/>
        <v>0</v>
      </c>
      <c r="U932" s="6">
        <f t="shared" si="78"/>
        <v>0</v>
      </c>
      <c r="V932" s="6">
        <f t="shared" si="78"/>
        <v>0</v>
      </c>
      <c r="W932" s="6">
        <f t="shared" si="78"/>
        <v>0</v>
      </c>
      <c r="X932" s="6">
        <f t="shared" si="78"/>
        <v>0</v>
      </c>
      <c r="Y932" s="6">
        <f t="shared" si="78"/>
        <v>0</v>
      </c>
      <c r="Z932" s="6">
        <f t="shared" si="78"/>
        <v>0</v>
      </c>
      <c r="AA932" s="6">
        <f t="shared" si="78"/>
        <v>0</v>
      </c>
      <c r="AB932" s="6">
        <f t="shared" si="78"/>
        <v>0</v>
      </c>
      <c r="AC932" s="6">
        <f t="shared" si="78"/>
        <v>2439024</v>
      </c>
      <c r="AD932" s="6">
        <f t="shared" si="71"/>
        <v>2439024</v>
      </c>
    </row>
    <row r="933" spans="1:30" ht="15">
      <c r="A933" s="35" t="s">
        <v>84</v>
      </c>
      <c r="B933" s="33">
        <v>82</v>
      </c>
      <c r="C933" s="42" t="s">
        <v>43</v>
      </c>
      <c r="D933" s="34">
        <v>3632</v>
      </c>
      <c r="E933" s="18" t="s">
        <v>413</v>
      </c>
      <c r="F933" s="19"/>
      <c r="G933" s="5">
        <v>3295927.71</v>
      </c>
      <c r="H933" s="5">
        <v>2439024</v>
      </c>
      <c r="I933" s="5">
        <v>0</v>
      </c>
      <c r="J933" s="5">
        <f>I933</f>
        <v>0</v>
      </c>
      <c r="AB933" s="5"/>
      <c r="AC933" s="5">
        <v>2439024</v>
      </c>
      <c r="AD933" s="5">
        <f t="shared" si="71"/>
        <v>2439024</v>
      </c>
    </row>
    <row r="934" spans="1:30" ht="45">
      <c r="A934" s="73" t="s">
        <v>263</v>
      </c>
      <c r="B934" s="73"/>
      <c r="C934" s="73"/>
      <c r="D934" s="73"/>
      <c r="E934" s="14" t="s">
        <v>66</v>
      </c>
      <c r="F934" s="15" t="s">
        <v>424</v>
      </c>
      <c r="G934" s="6">
        <f aca="true" t="shared" si="79" ref="G934:AC934">SUM(G936:G937)</f>
        <v>22279.14</v>
      </c>
      <c r="H934" s="6">
        <f t="shared" si="79"/>
        <v>100000</v>
      </c>
      <c r="I934" s="6">
        <f t="shared" si="79"/>
        <v>0</v>
      </c>
      <c r="J934" s="6">
        <f t="shared" si="79"/>
        <v>0</v>
      </c>
      <c r="K934" s="6">
        <f t="shared" si="79"/>
        <v>0</v>
      </c>
      <c r="L934" s="6">
        <f t="shared" si="79"/>
        <v>0</v>
      </c>
      <c r="M934" s="6">
        <f t="shared" si="79"/>
        <v>0</v>
      </c>
      <c r="N934" s="6">
        <f t="shared" si="79"/>
        <v>0</v>
      </c>
      <c r="O934" s="6">
        <f t="shared" si="79"/>
        <v>0</v>
      </c>
      <c r="P934" s="6">
        <f t="shared" si="79"/>
        <v>0</v>
      </c>
      <c r="Q934" s="6">
        <f t="shared" si="79"/>
        <v>0</v>
      </c>
      <c r="R934" s="6">
        <f t="shared" si="79"/>
        <v>0</v>
      </c>
      <c r="S934" s="6">
        <f t="shared" si="79"/>
        <v>0</v>
      </c>
      <c r="T934" s="6">
        <f t="shared" si="79"/>
        <v>0</v>
      </c>
      <c r="U934" s="6">
        <f t="shared" si="79"/>
        <v>0</v>
      </c>
      <c r="V934" s="6">
        <f t="shared" si="79"/>
        <v>0</v>
      </c>
      <c r="W934" s="6">
        <f t="shared" si="79"/>
        <v>0</v>
      </c>
      <c r="X934" s="6">
        <f t="shared" si="79"/>
        <v>0</v>
      </c>
      <c r="Y934" s="6">
        <f t="shared" si="79"/>
        <v>0</v>
      </c>
      <c r="Z934" s="6">
        <f t="shared" si="79"/>
        <v>0</v>
      </c>
      <c r="AA934" s="6">
        <f t="shared" si="79"/>
        <v>0</v>
      </c>
      <c r="AB934" s="6">
        <f t="shared" si="79"/>
        <v>0</v>
      </c>
      <c r="AC934" s="6">
        <f t="shared" si="79"/>
        <v>100000</v>
      </c>
      <c r="AD934" s="6">
        <f t="shared" si="71"/>
        <v>100000</v>
      </c>
    </row>
    <row r="935" spans="1:30" ht="31.5">
      <c r="A935" s="54"/>
      <c r="B935" s="54"/>
      <c r="C935" s="54"/>
      <c r="D935" s="54">
        <v>352</v>
      </c>
      <c r="E935" s="14" t="s">
        <v>226</v>
      </c>
      <c r="F935" s="15"/>
      <c r="G935" s="6"/>
      <c r="H935" s="6"/>
      <c r="I935" s="6">
        <f aca="true" t="shared" si="80" ref="I935:AC935">SUM(I936:I937)</f>
        <v>0</v>
      </c>
      <c r="J935" s="6">
        <f t="shared" si="80"/>
        <v>0</v>
      </c>
      <c r="K935" s="6">
        <f t="shared" si="80"/>
        <v>0</v>
      </c>
      <c r="L935" s="6">
        <f t="shared" si="80"/>
        <v>0</v>
      </c>
      <c r="M935" s="6">
        <f t="shared" si="80"/>
        <v>0</v>
      </c>
      <c r="N935" s="6">
        <f t="shared" si="80"/>
        <v>0</v>
      </c>
      <c r="O935" s="6">
        <f t="shared" si="80"/>
        <v>0</v>
      </c>
      <c r="P935" s="6">
        <f t="shared" si="80"/>
        <v>0</v>
      </c>
      <c r="Q935" s="6">
        <f t="shared" si="80"/>
        <v>0</v>
      </c>
      <c r="R935" s="6">
        <f t="shared" si="80"/>
        <v>0</v>
      </c>
      <c r="S935" s="6">
        <f t="shared" si="80"/>
        <v>0</v>
      </c>
      <c r="T935" s="6">
        <f t="shared" si="80"/>
        <v>0</v>
      </c>
      <c r="U935" s="6">
        <f t="shared" si="80"/>
        <v>0</v>
      </c>
      <c r="V935" s="6">
        <f t="shared" si="80"/>
        <v>0</v>
      </c>
      <c r="W935" s="6">
        <f t="shared" si="80"/>
        <v>0</v>
      </c>
      <c r="X935" s="6">
        <f t="shared" si="80"/>
        <v>0</v>
      </c>
      <c r="Y935" s="6">
        <f t="shared" si="80"/>
        <v>0</v>
      </c>
      <c r="Z935" s="6">
        <f t="shared" si="80"/>
        <v>0</v>
      </c>
      <c r="AA935" s="6">
        <f t="shared" si="80"/>
        <v>0</v>
      </c>
      <c r="AB935" s="6">
        <f t="shared" si="80"/>
        <v>0</v>
      </c>
      <c r="AC935" s="6">
        <f t="shared" si="80"/>
        <v>100000</v>
      </c>
      <c r="AD935" s="6">
        <f t="shared" si="71"/>
        <v>100000</v>
      </c>
    </row>
    <row r="936" spans="1:30" ht="30">
      <c r="A936" s="35" t="s">
        <v>263</v>
      </c>
      <c r="B936" s="33">
        <v>11</v>
      </c>
      <c r="C936" s="42" t="s">
        <v>43</v>
      </c>
      <c r="D936" s="34">
        <v>3522</v>
      </c>
      <c r="E936" s="18" t="s">
        <v>226</v>
      </c>
      <c r="F936" s="19"/>
      <c r="G936" s="5">
        <v>22279.14</v>
      </c>
      <c r="H936" s="5">
        <v>50000</v>
      </c>
      <c r="I936" s="5">
        <v>0</v>
      </c>
      <c r="J936" s="5">
        <f>I936</f>
        <v>0</v>
      </c>
      <c r="AB936" s="5"/>
      <c r="AC936" s="5">
        <v>50000</v>
      </c>
      <c r="AD936" s="5">
        <f t="shared" si="71"/>
        <v>50000</v>
      </c>
    </row>
    <row r="937" spans="1:30" ht="15">
      <c r="A937" s="35" t="s">
        <v>263</v>
      </c>
      <c r="B937" s="33">
        <v>11</v>
      </c>
      <c r="C937" s="42" t="s">
        <v>43</v>
      </c>
      <c r="D937" s="34">
        <v>3523</v>
      </c>
      <c r="E937" s="18" t="s">
        <v>393</v>
      </c>
      <c r="F937" s="19"/>
      <c r="G937" s="5"/>
      <c r="H937" s="5">
        <v>50000</v>
      </c>
      <c r="I937" s="5">
        <v>0</v>
      </c>
      <c r="J937" s="5">
        <f>I937</f>
        <v>0</v>
      </c>
      <c r="AB937" s="5"/>
      <c r="AC937" s="5">
        <v>50000</v>
      </c>
      <c r="AD937" s="5">
        <f t="shared" si="71"/>
        <v>50000</v>
      </c>
    </row>
    <row r="938" spans="1:30" ht="15.75" hidden="1">
      <c r="A938" s="73"/>
      <c r="B938" s="73"/>
      <c r="C938" s="73"/>
      <c r="D938" s="73"/>
      <c r="E938" s="14"/>
      <c r="F938" s="15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</row>
    <row r="939" spans="1:30" ht="15.75" hidden="1">
      <c r="A939" s="54"/>
      <c r="B939" s="54"/>
      <c r="C939" s="54"/>
      <c r="D939" s="54"/>
      <c r="E939" s="14"/>
      <c r="F939" s="15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</row>
    <row r="940" spans="1:30" ht="15" hidden="1">
      <c r="A940" s="35"/>
      <c r="B940" s="33"/>
      <c r="C940" s="42"/>
      <c r="D940" s="34"/>
      <c r="E940" s="18"/>
      <c r="F940" s="19"/>
      <c r="G940" s="5"/>
      <c r="H940" s="5"/>
      <c r="I940" s="5"/>
      <c r="J940" s="5"/>
      <c r="AB940" s="5"/>
      <c r="AC940" s="5"/>
      <c r="AD940" s="5"/>
    </row>
    <row r="941" spans="1:30" ht="75">
      <c r="A941" s="73" t="s">
        <v>264</v>
      </c>
      <c r="B941" s="73"/>
      <c r="C941" s="73"/>
      <c r="D941" s="73"/>
      <c r="E941" s="14" t="s">
        <v>151</v>
      </c>
      <c r="F941" s="15" t="s">
        <v>425</v>
      </c>
      <c r="G941" s="6">
        <f>SUM(G943:G945)</f>
        <v>13131927.99</v>
      </c>
      <c r="H941" s="6">
        <f>SUM(H943:H945)</f>
        <v>25000000</v>
      </c>
      <c r="I941" s="6">
        <f aca="true" t="shared" si="81" ref="I941:AB941">SUM(I942+I944)</f>
        <v>0</v>
      </c>
      <c r="J941" s="6">
        <f t="shared" si="81"/>
        <v>0</v>
      </c>
      <c r="K941" s="6">
        <f t="shared" si="81"/>
        <v>0</v>
      </c>
      <c r="L941" s="6">
        <f t="shared" si="81"/>
        <v>0</v>
      </c>
      <c r="M941" s="6">
        <f t="shared" si="81"/>
        <v>0</v>
      </c>
      <c r="N941" s="6">
        <f t="shared" si="81"/>
        <v>0</v>
      </c>
      <c r="O941" s="6">
        <f t="shared" si="81"/>
        <v>0</v>
      </c>
      <c r="P941" s="6">
        <f t="shared" si="81"/>
        <v>0</v>
      </c>
      <c r="Q941" s="6">
        <f t="shared" si="81"/>
        <v>0</v>
      </c>
      <c r="R941" s="6">
        <f t="shared" si="81"/>
        <v>0</v>
      </c>
      <c r="S941" s="6">
        <f t="shared" si="81"/>
        <v>0</v>
      </c>
      <c r="T941" s="6">
        <f t="shared" si="81"/>
        <v>0</v>
      </c>
      <c r="U941" s="6">
        <f t="shared" si="81"/>
        <v>0</v>
      </c>
      <c r="V941" s="6">
        <f t="shared" si="81"/>
        <v>0</v>
      </c>
      <c r="W941" s="6">
        <f t="shared" si="81"/>
        <v>0</v>
      </c>
      <c r="X941" s="6">
        <f t="shared" si="81"/>
        <v>0</v>
      </c>
      <c r="Y941" s="6">
        <f t="shared" si="81"/>
        <v>0</v>
      </c>
      <c r="Z941" s="6">
        <f t="shared" si="81"/>
        <v>0</v>
      </c>
      <c r="AA941" s="6">
        <f t="shared" si="81"/>
        <v>0</v>
      </c>
      <c r="AB941" s="6">
        <f t="shared" si="81"/>
        <v>0</v>
      </c>
      <c r="AC941" s="6">
        <f>SUM(AC942+AC944)</f>
        <v>22000000</v>
      </c>
      <c r="AD941" s="6">
        <f t="shared" si="71"/>
        <v>22000000</v>
      </c>
    </row>
    <row r="942" spans="1:30" ht="15.75">
      <c r="A942" s="54"/>
      <c r="B942" s="54"/>
      <c r="C942" s="54"/>
      <c r="D942" s="54">
        <v>363</v>
      </c>
      <c r="E942" s="14" t="s">
        <v>529</v>
      </c>
      <c r="F942" s="15"/>
      <c r="G942" s="6"/>
      <c r="H942" s="6"/>
      <c r="I942" s="6">
        <f aca="true" t="shared" si="82" ref="I942:AC942">SUM(I943)</f>
        <v>0</v>
      </c>
      <c r="J942" s="6">
        <f t="shared" si="82"/>
        <v>0</v>
      </c>
      <c r="K942" s="6">
        <f t="shared" si="82"/>
        <v>0</v>
      </c>
      <c r="L942" s="6">
        <f t="shared" si="82"/>
        <v>0</v>
      </c>
      <c r="M942" s="6">
        <f t="shared" si="82"/>
        <v>0</v>
      </c>
      <c r="N942" s="6">
        <f t="shared" si="82"/>
        <v>0</v>
      </c>
      <c r="O942" s="6">
        <f t="shared" si="82"/>
        <v>0</v>
      </c>
      <c r="P942" s="6">
        <f t="shared" si="82"/>
        <v>0</v>
      </c>
      <c r="Q942" s="6">
        <f t="shared" si="82"/>
        <v>0</v>
      </c>
      <c r="R942" s="6">
        <f t="shared" si="82"/>
        <v>0</v>
      </c>
      <c r="S942" s="6">
        <f t="shared" si="82"/>
        <v>0</v>
      </c>
      <c r="T942" s="6">
        <f t="shared" si="82"/>
        <v>0</v>
      </c>
      <c r="U942" s="6">
        <f t="shared" si="82"/>
        <v>0</v>
      </c>
      <c r="V942" s="6">
        <f t="shared" si="82"/>
        <v>0</v>
      </c>
      <c r="W942" s="6">
        <f t="shared" si="82"/>
        <v>0</v>
      </c>
      <c r="X942" s="6">
        <f t="shared" si="82"/>
        <v>0</v>
      </c>
      <c r="Y942" s="6">
        <f t="shared" si="82"/>
        <v>0</v>
      </c>
      <c r="Z942" s="6">
        <f t="shared" si="82"/>
        <v>0</v>
      </c>
      <c r="AA942" s="6">
        <f t="shared" si="82"/>
        <v>0</v>
      </c>
      <c r="AB942" s="6">
        <f t="shared" si="82"/>
        <v>0</v>
      </c>
      <c r="AC942" s="6">
        <f t="shared" si="82"/>
        <v>13000000</v>
      </c>
      <c r="AD942" s="6">
        <f t="shared" si="71"/>
        <v>13000000</v>
      </c>
    </row>
    <row r="943" spans="1:30" ht="15">
      <c r="A943" s="35" t="s">
        <v>264</v>
      </c>
      <c r="B943" s="33">
        <v>13</v>
      </c>
      <c r="C943" s="42" t="s">
        <v>43</v>
      </c>
      <c r="D943" s="36">
        <v>3632</v>
      </c>
      <c r="E943" s="18" t="s">
        <v>413</v>
      </c>
      <c r="F943" s="19"/>
      <c r="G943" s="5">
        <v>7317401.86</v>
      </c>
      <c r="H943" s="5">
        <v>14837398</v>
      </c>
      <c r="I943" s="5">
        <v>0</v>
      </c>
      <c r="J943" s="5">
        <f>I943</f>
        <v>0</v>
      </c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5"/>
      <c r="AC943" s="5">
        <v>13000000</v>
      </c>
      <c r="AD943" s="5">
        <f t="shared" si="71"/>
        <v>13000000</v>
      </c>
    </row>
    <row r="944" spans="1:30" ht="15.75">
      <c r="A944" s="57"/>
      <c r="B944" s="58"/>
      <c r="C944" s="61"/>
      <c r="D944" s="55">
        <v>363</v>
      </c>
      <c r="E944" s="14" t="s">
        <v>529</v>
      </c>
      <c r="F944" s="15"/>
      <c r="G944" s="6"/>
      <c r="H944" s="6"/>
      <c r="I944" s="6">
        <f aca="true" t="shared" si="83" ref="I944:AC944">SUM(I945)</f>
        <v>0</v>
      </c>
      <c r="J944" s="6">
        <f t="shared" si="83"/>
        <v>0</v>
      </c>
      <c r="K944" s="6">
        <f t="shared" si="83"/>
        <v>0</v>
      </c>
      <c r="L944" s="6">
        <f t="shared" si="83"/>
        <v>0</v>
      </c>
      <c r="M944" s="6">
        <f t="shared" si="83"/>
        <v>0</v>
      </c>
      <c r="N944" s="6">
        <f t="shared" si="83"/>
        <v>0</v>
      </c>
      <c r="O944" s="6">
        <f t="shared" si="83"/>
        <v>0</v>
      </c>
      <c r="P944" s="6">
        <f t="shared" si="83"/>
        <v>0</v>
      </c>
      <c r="Q944" s="6">
        <f t="shared" si="83"/>
        <v>0</v>
      </c>
      <c r="R944" s="6">
        <f t="shared" si="83"/>
        <v>0</v>
      </c>
      <c r="S944" s="6">
        <f t="shared" si="83"/>
        <v>0</v>
      </c>
      <c r="T944" s="6">
        <f t="shared" si="83"/>
        <v>0</v>
      </c>
      <c r="U944" s="6">
        <f t="shared" si="83"/>
        <v>0</v>
      </c>
      <c r="V944" s="6">
        <f t="shared" si="83"/>
        <v>0</v>
      </c>
      <c r="W944" s="6">
        <f t="shared" si="83"/>
        <v>0</v>
      </c>
      <c r="X944" s="6">
        <f t="shared" si="83"/>
        <v>0</v>
      </c>
      <c r="Y944" s="6">
        <f t="shared" si="83"/>
        <v>0</v>
      </c>
      <c r="Z944" s="6">
        <f t="shared" si="83"/>
        <v>0</v>
      </c>
      <c r="AA944" s="6">
        <f t="shared" si="83"/>
        <v>0</v>
      </c>
      <c r="AB944" s="6">
        <f t="shared" si="83"/>
        <v>0</v>
      </c>
      <c r="AC944" s="6">
        <f t="shared" si="83"/>
        <v>9000000</v>
      </c>
      <c r="AD944" s="6">
        <f t="shared" si="71"/>
        <v>9000000</v>
      </c>
    </row>
    <row r="945" spans="1:30" ht="15">
      <c r="A945" s="35" t="s">
        <v>264</v>
      </c>
      <c r="B945" s="33">
        <v>82</v>
      </c>
      <c r="C945" s="42" t="s">
        <v>43</v>
      </c>
      <c r="D945" s="36">
        <v>3632</v>
      </c>
      <c r="E945" s="18" t="s">
        <v>413</v>
      </c>
      <c r="F945" s="19"/>
      <c r="G945" s="5">
        <v>5814526.13</v>
      </c>
      <c r="H945" s="5">
        <v>10162602</v>
      </c>
      <c r="I945" s="5">
        <v>0</v>
      </c>
      <c r="J945" s="5">
        <f>I945</f>
        <v>0</v>
      </c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5"/>
      <c r="AC945" s="5">
        <v>9000000</v>
      </c>
      <c r="AD945" s="5">
        <f t="shared" si="71"/>
        <v>9000000</v>
      </c>
    </row>
    <row r="946" spans="1:30" ht="75">
      <c r="A946" s="73" t="s">
        <v>157</v>
      </c>
      <c r="B946" s="73"/>
      <c r="C946" s="73"/>
      <c r="D946" s="73"/>
      <c r="E946" s="14" t="s">
        <v>147</v>
      </c>
      <c r="F946" s="15" t="s">
        <v>425</v>
      </c>
      <c r="G946" s="6">
        <f aca="true" t="shared" si="84" ref="G946:AC946">SUM(G948)</f>
        <v>11000000</v>
      </c>
      <c r="H946" s="6">
        <f t="shared" si="84"/>
        <v>11000000</v>
      </c>
      <c r="I946" s="6">
        <f t="shared" si="84"/>
        <v>0</v>
      </c>
      <c r="J946" s="6">
        <f t="shared" si="84"/>
        <v>0</v>
      </c>
      <c r="K946" s="6">
        <f t="shared" si="84"/>
        <v>0</v>
      </c>
      <c r="L946" s="6">
        <f t="shared" si="84"/>
        <v>0</v>
      </c>
      <c r="M946" s="6">
        <f t="shared" si="84"/>
        <v>0</v>
      </c>
      <c r="N946" s="6">
        <f t="shared" si="84"/>
        <v>0</v>
      </c>
      <c r="O946" s="6">
        <f t="shared" si="84"/>
        <v>0</v>
      </c>
      <c r="P946" s="6">
        <f t="shared" si="84"/>
        <v>0</v>
      </c>
      <c r="Q946" s="6">
        <f t="shared" si="84"/>
        <v>0</v>
      </c>
      <c r="R946" s="6">
        <f t="shared" si="84"/>
        <v>0</v>
      </c>
      <c r="S946" s="6">
        <f t="shared" si="84"/>
        <v>0</v>
      </c>
      <c r="T946" s="6">
        <f t="shared" si="84"/>
        <v>0</v>
      </c>
      <c r="U946" s="6">
        <f t="shared" si="84"/>
        <v>0</v>
      </c>
      <c r="V946" s="6">
        <f t="shared" si="84"/>
        <v>0</v>
      </c>
      <c r="W946" s="6">
        <f t="shared" si="84"/>
        <v>0</v>
      </c>
      <c r="X946" s="6">
        <f t="shared" si="84"/>
        <v>0</v>
      </c>
      <c r="Y946" s="6">
        <f t="shared" si="84"/>
        <v>0</v>
      </c>
      <c r="Z946" s="6">
        <f t="shared" si="84"/>
        <v>0</v>
      </c>
      <c r="AA946" s="6">
        <f t="shared" si="84"/>
        <v>0</v>
      </c>
      <c r="AB946" s="6">
        <f t="shared" si="84"/>
        <v>0</v>
      </c>
      <c r="AC946" s="6">
        <f t="shared" si="84"/>
        <v>2000000</v>
      </c>
      <c r="AD946" s="6">
        <f t="shared" si="71"/>
        <v>2000000</v>
      </c>
    </row>
    <row r="947" spans="1:30" ht="15.75">
      <c r="A947" s="54"/>
      <c r="B947" s="54"/>
      <c r="C947" s="54"/>
      <c r="D947" s="54">
        <v>363</v>
      </c>
      <c r="E947" s="14" t="s">
        <v>529</v>
      </c>
      <c r="F947" s="15"/>
      <c r="G947" s="6"/>
      <c r="H947" s="6"/>
      <c r="I947" s="6">
        <f aca="true" t="shared" si="85" ref="I947:AC947">SUM(I948)</f>
        <v>0</v>
      </c>
      <c r="J947" s="6">
        <f t="shared" si="85"/>
        <v>0</v>
      </c>
      <c r="K947" s="6">
        <f t="shared" si="85"/>
        <v>0</v>
      </c>
      <c r="L947" s="6">
        <f t="shared" si="85"/>
        <v>0</v>
      </c>
      <c r="M947" s="6">
        <f t="shared" si="85"/>
        <v>0</v>
      </c>
      <c r="N947" s="6">
        <f t="shared" si="85"/>
        <v>0</v>
      </c>
      <c r="O947" s="6">
        <f t="shared" si="85"/>
        <v>0</v>
      </c>
      <c r="P947" s="6">
        <f t="shared" si="85"/>
        <v>0</v>
      </c>
      <c r="Q947" s="6">
        <f t="shared" si="85"/>
        <v>0</v>
      </c>
      <c r="R947" s="6">
        <f t="shared" si="85"/>
        <v>0</v>
      </c>
      <c r="S947" s="6">
        <f t="shared" si="85"/>
        <v>0</v>
      </c>
      <c r="T947" s="6">
        <f t="shared" si="85"/>
        <v>0</v>
      </c>
      <c r="U947" s="6">
        <f t="shared" si="85"/>
        <v>0</v>
      </c>
      <c r="V947" s="6">
        <f t="shared" si="85"/>
        <v>0</v>
      </c>
      <c r="W947" s="6">
        <f t="shared" si="85"/>
        <v>0</v>
      </c>
      <c r="X947" s="6">
        <f t="shared" si="85"/>
        <v>0</v>
      </c>
      <c r="Y947" s="6">
        <f t="shared" si="85"/>
        <v>0</v>
      </c>
      <c r="Z947" s="6">
        <f t="shared" si="85"/>
        <v>0</v>
      </c>
      <c r="AA947" s="6">
        <f t="shared" si="85"/>
        <v>0</v>
      </c>
      <c r="AB947" s="6">
        <f t="shared" si="85"/>
        <v>0</v>
      </c>
      <c r="AC947" s="6">
        <f t="shared" si="85"/>
        <v>2000000</v>
      </c>
      <c r="AD947" s="6">
        <f t="shared" si="71"/>
        <v>2000000</v>
      </c>
    </row>
    <row r="948" spans="1:30" ht="15">
      <c r="A948" s="35" t="s">
        <v>157</v>
      </c>
      <c r="B948" s="33">
        <v>11</v>
      </c>
      <c r="C948" s="42" t="s">
        <v>511</v>
      </c>
      <c r="D948" s="36">
        <v>3632</v>
      </c>
      <c r="E948" s="18" t="s">
        <v>413</v>
      </c>
      <c r="F948" s="19"/>
      <c r="G948" s="5">
        <v>11000000</v>
      </c>
      <c r="H948" s="5">
        <v>11000000</v>
      </c>
      <c r="I948" s="5">
        <v>0</v>
      </c>
      <c r="J948" s="5">
        <f>I948</f>
        <v>0</v>
      </c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5"/>
      <c r="AC948" s="5">
        <v>2000000</v>
      </c>
      <c r="AD948" s="5">
        <f t="shared" si="71"/>
        <v>2000000</v>
      </c>
    </row>
    <row r="949" spans="1:30" ht="75">
      <c r="A949" s="73" t="s">
        <v>478</v>
      </c>
      <c r="B949" s="75"/>
      <c r="C949" s="75"/>
      <c r="D949" s="75"/>
      <c r="E949" s="14" t="s">
        <v>460</v>
      </c>
      <c r="F949" s="15" t="s">
        <v>425</v>
      </c>
      <c r="G949" s="6">
        <f aca="true" t="shared" si="86" ref="G949:AC949">SUM(G951)</f>
        <v>2453168.36</v>
      </c>
      <c r="H949" s="6">
        <f t="shared" si="86"/>
        <v>10000000</v>
      </c>
      <c r="I949" s="6">
        <f t="shared" si="86"/>
        <v>0</v>
      </c>
      <c r="J949" s="6">
        <f t="shared" si="86"/>
        <v>0</v>
      </c>
      <c r="K949" s="6">
        <f t="shared" si="86"/>
        <v>0</v>
      </c>
      <c r="L949" s="6">
        <f t="shared" si="86"/>
        <v>0</v>
      </c>
      <c r="M949" s="6">
        <f t="shared" si="86"/>
        <v>0</v>
      </c>
      <c r="N949" s="6">
        <f t="shared" si="86"/>
        <v>0</v>
      </c>
      <c r="O949" s="6">
        <f t="shared" si="86"/>
        <v>0</v>
      </c>
      <c r="P949" s="6">
        <f t="shared" si="86"/>
        <v>0</v>
      </c>
      <c r="Q949" s="6">
        <f t="shared" si="86"/>
        <v>0</v>
      </c>
      <c r="R949" s="6">
        <f t="shared" si="86"/>
        <v>0</v>
      </c>
      <c r="S949" s="6">
        <f t="shared" si="86"/>
        <v>0</v>
      </c>
      <c r="T949" s="6">
        <f t="shared" si="86"/>
        <v>0</v>
      </c>
      <c r="U949" s="6">
        <f t="shared" si="86"/>
        <v>0</v>
      </c>
      <c r="V949" s="6">
        <f t="shared" si="86"/>
        <v>0</v>
      </c>
      <c r="W949" s="6">
        <f t="shared" si="86"/>
        <v>0</v>
      </c>
      <c r="X949" s="6">
        <f t="shared" si="86"/>
        <v>0</v>
      </c>
      <c r="Y949" s="6">
        <f t="shared" si="86"/>
        <v>0</v>
      </c>
      <c r="Z949" s="6">
        <f t="shared" si="86"/>
        <v>0</v>
      </c>
      <c r="AA949" s="6">
        <f t="shared" si="86"/>
        <v>0</v>
      </c>
      <c r="AB949" s="6">
        <f t="shared" si="86"/>
        <v>0</v>
      </c>
      <c r="AC949" s="6">
        <f t="shared" si="86"/>
        <v>2000000</v>
      </c>
      <c r="AD949" s="6">
        <f t="shared" si="71"/>
        <v>2000000</v>
      </c>
    </row>
    <row r="950" spans="1:30" ht="15.75">
      <c r="A950" s="54"/>
      <c r="B950" s="55"/>
      <c r="C950" s="55"/>
      <c r="D950" s="55">
        <v>363</v>
      </c>
      <c r="E950" s="14" t="s">
        <v>529</v>
      </c>
      <c r="F950" s="15"/>
      <c r="G950" s="6"/>
      <c r="H950" s="6"/>
      <c r="I950" s="6">
        <f aca="true" t="shared" si="87" ref="I950:AC950">SUM(I951)</f>
        <v>0</v>
      </c>
      <c r="J950" s="6">
        <f t="shared" si="87"/>
        <v>0</v>
      </c>
      <c r="K950" s="6">
        <f t="shared" si="87"/>
        <v>0</v>
      </c>
      <c r="L950" s="6">
        <f t="shared" si="87"/>
        <v>0</v>
      </c>
      <c r="M950" s="6">
        <f t="shared" si="87"/>
        <v>0</v>
      </c>
      <c r="N950" s="6">
        <f t="shared" si="87"/>
        <v>0</v>
      </c>
      <c r="O950" s="6">
        <f t="shared" si="87"/>
        <v>0</v>
      </c>
      <c r="P950" s="6">
        <f t="shared" si="87"/>
        <v>0</v>
      </c>
      <c r="Q950" s="6">
        <f t="shared" si="87"/>
        <v>0</v>
      </c>
      <c r="R950" s="6">
        <f t="shared" si="87"/>
        <v>0</v>
      </c>
      <c r="S950" s="6">
        <f t="shared" si="87"/>
        <v>0</v>
      </c>
      <c r="T950" s="6">
        <f t="shared" si="87"/>
        <v>0</v>
      </c>
      <c r="U950" s="6">
        <f t="shared" si="87"/>
        <v>0</v>
      </c>
      <c r="V950" s="6">
        <f t="shared" si="87"/>
        <v>0</v>
      </c>
      <c r="W950" s="6">
        <f t="shared" si="87"/>
        <v>0</v>
      </c>
      <c r="X950" s="6">
        <f t="shared" si="87"/>
        <v>0</v>
      </c>
      <c r="Y950" s="6">
        <f t="shared" si="87"/>
        <v>0</v>
      </c>
      <c r="Z950" s="6">
        <f t="shared" si="87"/>
        <v>0</v>
      </c>
      <c r="AA950" s="6">
        <f t="shared" si="87"/>
        <v>0</v>
      </c>
      <c r="AB950" s="6">
        <f t="shared" si="87"/>
        <v>0</v>
      </c>
      <c r="AC950" s="6">
        <f t="shared" si="87"/>
        <v>2000000</v>
      </c>
      <c r="AD950" s="6">
        <f t="shared" si="71"/>
        <v>2000000</v>
      </c>
    </row>
    <row r="951" spans="1:30" ht="15">
      <c r="A951" s="35" t="s">
        <v>478</v>
      </c>
      <c r="B951" s="33">
        <v>11</v>
      </c>
      <c r="C951" s="42" t="s">
        <v>511</v>
      </c>
      <c r="D951" s="36">
        <v>3632</v>
      </c>
      <c r="E951" s="18" t="s">
        <v>413</v>
      </c>
      <c r="F951" s="19"/>
      <c r="G951" s="5">
        <v>2453168.36</v>
      </c>
      <c r="H951" s="5">
        <v>10000000</v>
      </c>
      <c r="I951" s="5">
        <v>0</v>
      </c>
      <c r="J951" s="5">
        <f>I951</f>
        <v>0</v>
      </c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5"/>
      <c r="AC951" s="5">
        <v>2000000</v>
      </c>
      <c r="AD951" s="5">
        <f t="shared" si="71"/>
        <v>2000000</v>
      </c>
    </row>
    <row r="952" spans="1:30" ht="45" hidden="1">
      <c r="A952" s="73" t="s">
        <v>265</v>
      </c>
      <c r="B952" s="73"/>
      <c r="C952" s="73"/>
      <c r="D952" s="73"/>
      <c r="E952" s="14" t="s">
        <v>148</v>
      </c>
      <c r="F952" s="15" t="s">
        <v>423</v>
      </c>
      <c r="G952" s="6">
        <f>SUM(G953:G954)</f>
        <v>454502.47</v>
      </c>
      <c r="H952" s="6">
        <f>SUM(H953:H954)</f>
        <v>0</v>
      </c>
      <c r="I952" s="6"/>
      <c r="J952" s="6">
        <f>SUM(J953:J954)</f>
        <v>0</v>
      </c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6"/>
      <c r="AC952" s="6">
        <f>SUM(AC953:AC954)</f>
        <v>0</v>
      </c>
      <c r="AD952" s="5">
        <f t="shared" si="71"/>
        <v>0</v>
      </c>
    </row>
    <row r="953" spans="1:30" ht="30" hidden="1">
      <c r="A953" s="40" t="s">
        <v>265</v>
      </c>
      <c r="B953" s="33">
        <v>11</v>
      </c>
      <c r="C953" s="42" t="s">
        <v>43</v>
      </c>
      <c r="D953" s="34">
        <v>3522</v>
      </c>
      <c r="E953" s="18" t="s">
        <v>226</v>
      </c>
      <c r="F953" s="19"/>
      <c r="G953" s="5"/>
      <c r="H953" s="5"/>
      <c r="I953" s="5"/>
      <c r="J953" s="5"/>
      <c r="AB953" s="5"/>
      <c r="AC953" s="5"/>
      <c r="AD953" s="5">
        <f t="shared" si="71"/>
        <v>0</v>
      </c>
    </row>
    <row r="954" spans="1:30" ht="15" hidden="1">
      <c r="A954" s="40" t="s">
        <v>265</v>
      </c>
      <c r="B954" s="33">
        <v>11</v>
      </c>
      <c r="C954" s="42" t="s">
        <v>513</v>
      </c>
      <c r="D954" s="34">
        <v>3722</v>
      </c>
      <c r="E954" s="18" t="s">
        <v>405</v>
      </c>
      <c r="F954" s="19"/>
      <c r="G954" s="5">
        <v>454502.47</v>
      </c>
      <c r="H954" s="5"/>
      <c r="I954" s="5"/>
      <c r="J954" s="5">
        <f>I954</f>
        <v>0</v>
      </c>
      <c r="AB954" s="5"/>
      <c r="AC954" s="5"/>
      <c r="AD954" s="5">
        <f t="shared" si="71"/>
        <v>0</v>
      </c>
    </row>
    <row r="955" spans="1:30" ht="45">
      <c r="A955" s="73" t="s">
        <v>153</v>
      </c>
      <c r="B955" s="73"/>
      <c r="C955" s="73"/>
      <c r="D955" s="73"/>
      <c r="E955" s="14" t="s">
        <v>152</v>
      </c>
      <c r="F955" s="15" t="s">
        <v>424</v>
      </c>
      <c r="G955" s="6">
        <f aca="true" t="shared" si="88" ref="G955:AC955">SUM(G957:G961)</f>
        <v>61294.9</v>
      </c>
      <c r="H955" s="6">
        <f t="shared" si="88"/>
        <v>100000</v>
      </c>
      <c r="I955" s="6">
        <f t="shared" si="88"/>
        <v>0</v>
      </c>
      <c r="J955" s="6">
        <f t="shared" si="88"/>
        <v>0</v>
      </c>
      <c r="K955" s="6">
        <f t="shared" si="88"/>
        <v>0</v>
      </c>
      <c r="L955" s="6">
        <f t="shared" si="88"/>
        <v>0</v>
      </c>
      <c r="M955" s="6">
        <f t="shared" si="88"/>
        <v>0</v>
      </c>
      <c r="N955" s="6">
        <f t="shared" si="88"/>
        <v>0</v>
      </c>
      <c r="O955" s="6">
        <f t="shared" si="88"/>
        <v>0</v>
      </c>
      <c r="P955" s="6">
        <f t="shared" si="88"/>
        <v>0</v>
      </c>
      <c r="Q955" s="6">
        <f t="shared" si="88"/>
        <v>0</v>
      </c>
      <c r="R955" s="6">
        <f t="shared" si="88"/>
        <v>0</v>
      </c>
      <c r="S955" s="6">
        <f t="shared" si="88"/>
        <v>0</v>
      </c>
      <c r="T955" s="6">
        <f t="shared" si="88"/>
        <v>0</v>
      </c>
      <c r="U955" s="6">
        <f t="shared" si="88"/>
        <v>0</v>
      </c>
      <c r="V955" s="6">
        <f t="shared" si="88"/>
        <v>0</v>
      </c>
      <c r="W955" s="6">
        <f t="shared" si="88"/>
        <v>0</v>
      </c>
      <c r="X955" s="6">
        <f t="shared" si="88"/>
        <v>0</v>
      </c>
      <c r="Y955" s="6">
        <f t="shared" si="88"/>
        <v>0</v>
      </c>
      <c r="Z955" s="6">
        <f t="shared" si="88"/>
        <v>0</v>
      </c>
      <c r="AA955" s="6">
        <f t="shared" si="88"/>
        <v>0</v>
      </c>
      <c r="AB955" s="6">
        <f t="shared" si="88"/>
        <v>0</v>
      </c>
      <c r="AC955" s="6">
        <f t="shared" si="88"/>
        <v>100000</v>
      </c>
      <c r="AD955" s="6">
        <f t="shared" si="71"/>
        <v>100000</v>
      </c>
    </row>
    <row r="956" spans="1:30" ht="15.75">
      <c r="A956" s="54"/>
      <c r="B956" s="54"/>
      <c r="C956" s="54"/>
      <c r="D956" s="54">
        <v>323</v>
      </c>
      <c r="E956" s="14" t="s">
        <v>528</v>
      </c>
      <c r="F956" s="15"/>
      <c r="G956" s="6"/>
      <c r="H956" s="6"/>
      <c r="I956" s="6">
        <f aca="true" t="shared" si="89" ref="I956:AC956">SUM(I957:I959)</f>
        <v>0</v>
      </c>
      <c r="J956" s="6">
        <f t="shared" si="89"/>
        <v>0</v>
      </c>
      <c r="K956" s="6">
        <f t="shared" si="89"/>
        <v>0</v>
      </c>
      <c r="L956" s="6">
        <f t="shared" si="89"/>
        <v>0</v>
      </c>
      <c r="M956" s="6">
        <f t="shared" si="89"/>
        <v>0</v>
      </c>
      <c r="N956" s="6">
        <f t="shared" si="89"/>
        <v>0</v>
      </c>
      <c r="O956" s="6">
        <f t="shared" si="89"/>
        <v>0</v>
      </c>
      <c r="P956" s="6">
        <f t="shared" si="89"/>
        <v>0</v>
      </c>
      <c r="Q956" s="6">
        <f t="shared" si="89"/>
        <v>0</v>
      </c>
      <c r="R956" s="6">
        <f t="shared" si="89"/>
        <v>0</v>
      </c>
      <c r="S956" s="6">
        <f t="shared" si="89"/>
        <v>0</v>
      </c>
      <c r="T956" s="6">
        <f t="shared" si="89"/>
        <v>0</v>
      </c>
      <c r="U956" s="6">
        <f t="shared" si="89"/>
        <v>0</v>
      </c>
      <c r="V956" s="6">
        <f t="shared" si="89"/>
        <v>0</v>
      </c>
      <c r="W956" s="6">
        <f t="shared" si="89"/>
        <v>0</v>
      </c>
      <c r="X956" s="6">
        <f t="shared" si="89"/>
        <v>0</v>
      </c>
      <c r="Y956" s="6">
        <f t="shared" si="89"/>
        <v>0</v>
      </c>
      <c r="Z956" s="6">
        <f t="shared" si="89"/>
        <v>0</v>
      </c>
      <c r="AA956" s="6">
        <f t="shared" si="89"/>
        <v>0</v>
      </c>
      <c r="AB956" s="6">
        <f t="shared" si="89"/>
        <v>0</v>
      </c>
      <c r="AC956" s="6">
        <f t="shared" si="89"/>
        <v>100000</v>
      </c>
      <c r="AD956" s="6">
        <f t="shared" si="71"/>
        <v>100000</v>
      </c>
    </row>
    <row r="957" spans="1:30" ht="15">
      <c r="A957" s="35" t="s">
        <v>266</v>
      </c>
      <c r="B957" s="33">
        <v>11</v>
      </c>
      <c r="C957" s="42" t="s">
        <v>43</v>
      </c>
      <c r="D957" s="34">
        <v>3233</v>
      </c>
      <c r="E957" s="18" t="s">
        <v>205</v>
      </c>
      <c r="F957" s="19"/>
      <c r="G957" s="5">
        <v>60709.9</v>
      </c>
      <c r="H957" s="5">
        <v>60000</v>
      </c>
      <c r="I957" s="5">
        <v>0</v>
      </c>
      <c r="J957" s="5">
        <f>I957</f>
        <v>0</v>
      </c>
      <c r="AB957" s="5"/>
      <c r="AC957" s="5">
        <v>60000</v>
      </c>
      <c r="AD957" s="5">
        <f t="shared" si="71"/>
        <v>60000</v>
      </c>
    </row>
    <row r="958" spans="1:30" ht="15" hidden="1">
      <c r="A958" s="35" t="s">
        <v>266</v>
      </c>
      <c r="B958" s="33">
        <v>11</v>
      </c>
      <c r="C958" s="42" t="s">
        <v>43</v>
      </c>
      <c r="D958" s="34">
        <v>3237</v>
      </c>
      <c r="E958" s="18" t="s">
        <v>63</v>
      </c>
      <c r="F958" s="19"/>
      <c r="G958" s="5"/>
      <c r="H958" s="5"/>
      <c r="I958" s="5"/>
      <c r="J958" s="5">
        <f>I958</f>
        <v>0</v>
      </c>
      <c r="AB958" s="5"/>
      <c r="AC958" s="5"/>
      <c r="AD958" s="5">
        <f t="shared" si="71"/>
        <v>0</v>
      </c>
    </row>
    <row r="959" spans="1:30" ht="15">
      <c r="A959" s="35" t="s">
        <v>266</v>
      </c>
      <c r="B959" s="33">
        <v>11</v>
      </c>
      <c r="C959" s="42" t="s">
        <v>43</v>
      </c>
      <c r="D959" s="34">
        <v>3239</v>
      </c>
      <c r="E959" s="18" t="s">
        <v>71</v>
      </c>
      <c r="F959" s="19"/>
      <c r="G959" s="5">
        <v>585</v>
      </c>
      <c r="H959" s="5">
        <v>40000</v>
      </c>
      <c r="I959" s="5">
        <v>0</v>
      </c>
      <c r="J959" s="5">
        <f>I959</f>
        <v>0</v>
      </c>
      <c r="AB959" s="5"/>
      <c r="AC959" s="5">
        <v>40000</v>
      </c>
      <c r="AD959" s="5">
        <f t="shared" si="71"/>
        <v>40000</v>
      </c>
    </row>
    <row r="960" spans="1:30" ht="30" hidden="1">
      <c r="A960" s="35" t="s">
        <v>266</v>
      </c>
      <c r="B960" s="33">
        <v>11</v>
      </c>
      <c r="C960" s="42" t="s">
        <v>43</v>
      </c>
      <c r="D960" s="34">
        <v>3291</v>
      </c>
      <c r="E960" s="18" t="s">
        <v>195</v>
      </c>
      <c r="F960" s="19"/>
      <c r="G960" s="5"/>
      <c r="H960" s="5"/>
      <c r="I960" s="5"/>
      <c r="J960" s="5">
        <f>I960</f>
        <v>0</v>
      </c>
      <c r="AB960" s="5"/>
      <c r="AC960" s="5"/>
      <c r="AD960" s="5">
        <f t="shared" si="71"/>
        <v>0</v>
      </c>
    </row>
    <row r="961" spans="1:30" ht="15" hidden="1">
      <c r="A961" s="35" t="s">
        <v>266</v>
      </c>
      <c r="B961" s="33">
        <v>11</v>
      </c>
      <c r="C961" s="42" t="s">
        <v>43</v>
      </c>
      <c r="D961" s="34">
        <v>3811</v>
      </c>
      <c r="E961" s="18" t="s">
        <v>228</v>
      </c>
      <c r="F961" s="19"/>
      <c r="G961" s="5"/>
      <c r="H961" s="5"/>
      <c r="I961" s="5"/>
      <c r="J961" s="5">
        <f>I961</f>
        <v>0</v>
      </c>
      <c r="AB961" s="5"/>
      <c r="AC961" s="5"/>
      <c r="AD961" s="5">
        <f t="shared" si="71"/>
        <v>0</v>
      </c>
    </row>
    <row r="962" spans="1:30" ht="75">
      <c r="A962" s="73" t="s">
        <v>154</v>
      </c>
      <c r="B962" s="73"/>
      <c r="C962" s="73"/>
      <c r="D962" s="73"/>
      <c r="E962" s="14" t="s">
        <v>194</v>
      </c>
      <c r="F962" s="15" t="s">
        <v>425</v>
      </c>
      <c r="G962" s="6">
        <f>SUM(G963:G970)</f>
        <v>6538220.31</v>
      </c>
      <c r="H962" s="6">
        <f>SUM(H963:H970)</f>
        <v>3000000</v>
      </c>
      <c r="I962" s="6">
        <f aca="true" t="shared" si="90" ref="I962:AB962">SUM(I968)</f>
        <v>0</v>
      </c>
      <c r="J962" s="6">
        <f t="shared" si="90"/>
        <v>0</v>
      </c>
      <c r="K962" s="6">
        <f t="shared" si="90"/>
        <v>0</v>
      </c>
      <c r="L962" s="6">
        <f t="shared" si="90"/>
        <v>0</v>
      </c>
      <c r="M962" s="6">
        <f t="shared" si="90"/>
        <v>0</v>
      </c>
      <c r="N962" s="6">
        <f t="shared" si="90"/>
        <v>0</v>
      </c>
      <c r="O962" s="6">
        <f t="shared" si="90"/>
        <v>0</v>
      </c>
      <c r="P962" s="6">
        <f t="shared" si="90"/>
        <v>0</v>
      </c>
      <c r="Q962" s="6">
        <f t="shared" si="90"/>
        <v>0</v>
      </c>
      <c r="R962" s="6">
        <f t="shared" si="90"/>
        <v>0</v>
      </c>
      <c r="S962" s="6">
        <f t="shared" si="90"/>
        <v>0</v>
      </c>
      <c r="T962" s="6">
        <f t="shared" si="90"/>
        <v>0</v>
      </c>
      <c r="U962" s="6">
        <f t="shared" si="90"/>
        <v>0</v>
      </c>
      <c r="V962" s="6">
        <f t="shared" si="90"/>
        <v>0</v>
      </c>
      <c r="W962" s="6">
        <f t="shared" si="90"/>
        <v>0</v>
      </c>
      <c r="X962" s="6">
        <f t="shared" si="90"/>
        <v>0</v>
      </c>
      <c r="Y962" s="6">
        <f t="shared" si="90"/>
        <v>0</v>
      </c>
      <c r="Z962" s="6">
        <f t="shared" si="90"/>
        <v>0</v>
      </c>
      <c r="AA962" s="6">
        <f t="shared" si="90"/>
        <v>0</v>
      </c>
      <c r="AB962" s="6">
        <f t="shared" si="90"/>
        <v>0</v>
      </c>
      <c r="AC962" s="6">
        <f>SUM(AC968)</f>
        <v>2000000</v>
      </c>
      <c r="AD962" s="6">
        <f t="shared" si="71"/>
        <v>2000000</v>
      </c>
    </row>
    <row r="963" spans="1:30" ht="15.75" hidden="1">
      <c r="A963" s="34" t="s">
        <v>154</v>
      </c>
      <c r="B963" s="33">
        <v>11</v>
      </c>
      <c r="C963" s="41" t="s">
        <v>43</v>
      </c>
      <c r="D963" s="34">
        <v>3233</v>
      </c>
      <c r="E963" s="18" t="s">
        <v>205</v>
      </c>
      <c r="F963" s="19"/>
      <c r="G963" s="5"/>
      <c r="H963" s="5"/>
      <c r="I963" s="5"/>
      <c r="J963" s="5">
        <f aca="true" t="shared" si="91" ref="J963:J970">I963</f>
        <v>0</v>
      </c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5"/>
      <c r="AC963" s="5"/>
      <c r="AD963" s="5">
        <f t="shared" si="71"/>
        <v>0</v>
      </c>
    </row>
    <row r="964" spans="1:30" ht="15.75" hidden="1">
      <c r="A964" s="34" t="s">
        <v>154</v>
      </c>
      <c r="B964" s="33">
        <v>11</v>
      </c>
      <c r="C964" s="41" t="s">
        <v>43</v>
      </c>
      <c r="D964" s="34">
        <v>3237</v>
      </c>
      <c r="E964" s="18" t="s">
        <v>63</v>
      </c>
      <c r="F964" s="19"/>
      <c r="G964" s="5"/>
      <c r="H964" s="5"/>
      <c r="I964" s="5"/>
      <c r="J964" s="5">
        <f t="shared" si="91"/>
        <v>0</v>
      </c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5"/>
      <c r="AC964" s="5"/>
      <c r="AD964" s="5">
        <f t="shared" si="71"/>
        <v>0</v>
      </c>
    </row>
    <row r="965" spans="1:30" ht="15.75" hidden="1">
      <c r="A965" s="34" t="s">
        <v>154</v>
      </c>
      <c r="B965" s="33">
        <v>11</v>
      </c>
      <c r="C965" s="41" t="s">
        <v>43</v>
      </c>
      <c r="D965" s="34">
        <v>3239</v>
      </c>
      <c r="E965" s="18" t="s">
        <v>71</v>
      </c>
      <c r="F965" s="19"/>
      <c r="G965" s="5"/>
      <c r="H965" s="5"/>
      <c r="I965" s="5"/>
      <c r="J965" s="5">
        <f t="shared" si="91"/>
        <v>0</v>
      </c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5"/>
      <c r="AC965" s="5"/>
      <c r="AD965" s="5">
        <f t="shared" si="71"/>
        <v>0</v>
      </c>
    </row>
    <row r="966" spans="1:30" ht="30" hidden="1">
      <c r="A966" s="34" t="s">
        <v>154</v>
      </c>
      <c r="B966" s="33">
        <v>11</v>
      </c>
      <c r="C966" s="41" t="s">
        <v>43</v>
      </c>
      <c r="D966" s="34">
        <v>3291</v>
      </c>
      <c r="E966" s="18" t="s">
        <v>195</v>
      </c>
      <c r="F966" s="19"/>
      <c r="G966" s="5"/>
      <c r="H966" s="5"/>
      <c r="I966" s="5"/>
      <c r="J966" s="5">
        <f t="shared" si="91"/>
        <v>0</v>
      </c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5"/>
      <c r="AC966" s="5"/>
      <c r="AD966" s="5">
        <f t="shared" si="71"/>
        <v>0</v>
      </c>
    </row>
    <row r="967" spans="1:30" ht="15" hidden="1">
      <c r="A967" s="35" t="s">
        <v>154</v>
      </c>
      <c r="B967" s="33">
        <v>11</v>
      </c>
      <c r="C967" s="41" t="s">
        <v>43</v>
      </c>
      <c r="D967" s="34">
        <v>3631</v>
      </c>
      <c r="E967" s="18" t="s">
        <v>396</v>
      </c>
      <c r="F967" s="19"/>
      <c r="G967" s="5">
        <v>384909.35</v>
      </c>
      <c r="H967" s="5"/>
      <c r="I967" s="5"/>
      <c r="J967" s="5">
        <f t="shared" si="91"/>
        <v>0</v>
      </c>
      <c r="AB967" s="5"/>
      <c r="AC967" s="5"/>
      <c r="AD967" s="5">
        <f t="shared" si="71"/>
        <v>0</v>
      </c>
    </row>
    <row r="968" spans="1:30" ht="15.75">
      <c r="A968" s="57"/>
      <c r="B968" s="58"/>
      <c r="C968" s="59"/>
      <c r="D968" s="54">
        <v>363</v>
      </c>
      <c r="E968" s="14" t="s">
        <v>529</v>
      </c>
      <c r="F968" s="15"/>
      <c r="G968" s="6"/>
      <c r="H968" s="6"/>
      <c r="I968" s="6">
        <f aca="true" t="shared" si="92" ref="I968:AB968">SUM(I969)</f>
        <v>0</v>
      </c>
      <c r="J968" s="6">
        <f t="shared" si="92"/>
        <v>0</v>
      </c>
      <c r="K968" s="6">
        <f t="shared" si="92"/>
        <v>0</v>
      </c>
      <c r="L968" s="6">
        <f t="shared" si="92"/>
        <v>0</v>
      </c>
      <c r="M968" s="6">
        <f t="shared" si="92"/>
        <v>0</v>
      </c>
      <c r="N968" s="6">
        <f t="shared" si="92"/>
        <v>0</v>
      </c>
      <c r="O968" s="6">
        <f t="shared" si="92"/>
        <v>0</v>
      </c>
      <c r="P968" s="6">
        <f t="shared" si="92"/>
        <v>0</v>
      </c>
      <c r="Q968" s="6">
        <f t="shared" si="92"/>
        <v>0</v>
      </c>
      <c r="R968" s="6">
        <f t="shared" si="92"/>
        <v>0</v>
      </c>
      <c r="S968" s="6">
        <f t="shared" si="92"/>
        <v>0</v>
      </c>
      <c r="T968" s="6">
        <f t="shared" si="92"/>
        <v>0</v>
      </c>
      <c r="U968" s="6">
        <f t="shared" si="92"/>
        <v>0</v>
      </c>
      <c r="V968" s="6">
        <f t="shared" si="92"/>
        <v>0</v>
      </c>
      <c r="W968" s="6">
        <f t="shared" si="92"/>
        <v>0</v>
      </c>
      <c r="X968" s="6">
        <f t="shared" si="92"/>
        <v>0</v>
      </c>
      <c r="Y968" s="6">
        <f t="shared" si="92"/>
        <v>0</v>
      </c>
      <c r="Z968" s="6">
        <f t="shared" si="92"/>
        <v>0</v>
      </c>
      <c r="AA968" s="6">
        <f t="shared" si="92"/>
        <v>0</v>
      </c>
      <c r="AB968" s="6">
        <f t="shared" si="92"/>
        <v>0</v>
      </c>
      <c r="AC968" s="6">
        <f>SUM(AC969)</f>
        <v>2000000</v>
      </c>
      <c r="AD968" s="6">
        <f t="shared" si="71"/>
        <v>2000000</v>
      </c>
    </row>
    <row r="969" spans="1:30" ht="15">
      <c r="A969" s="35" t="s">
        <v>154</v>
      </c>
      <c r="B969" s="33">
        <v>11</v>
      </c>
      <c r="C969" s="42" t="s">
        <v>43</v>
      </c>
      <c r="D969" s="34">
        <v>3632</v>
      </c>
      <c r="E969" s="18" t="s">
        <v>413</v>
      </c>
      <c r="F969" s="19"/>
      <c r="G969" s="5">
        <v>6153310.96</v>
      </c>
      <c r="H969" s="5">
        <v>3000000</v>
      </c>
      <c r="I969" s="5">
        <v>0</v>
      </c>
      <c r="J969" s="5">
        <f t="shared" si="91"/>
        <v>0</v>
      </c>
      <c r="AB969" s="5"/>
      <c r="AC969" s="5">
        <v>2000000</v>
      </c>
      <c r="AD969" s="5">
        <f t="shared" si="71"/>
        <v>2000000</v>
      </c>
    </row>
    <row r="970" spans="1:30" ht="15" hidden="1">
      <c r="A970" s="35" t="s">
        <v>154</v>
      </c>
      <c r="B970" s="33">
        <v>11</v>
      </c>
      <c r="C970" s="42" t="s">
        <v>43</v>
      </c>
      <c r="D970" s="34">
        <v>3811</v>
      </c>
      <c r="E970" s="18" t="s">
        <v>228</v>
      </c>
      <c r="F970" s="19"/>
      <c r="G970" s="5"/>
      <c r="H970" s="5"/>
      <c r="I970" s="5"/>
      <c r="J970" s="5">
        <f t="shared" si="91"/>
        <v>0</v>
      </c>
      <c r="AB970" s="5"/>
      <c r="AC970" s="5"/>
      <c r="AD970" s="5">
        <f t="shared" si="71"/>
        <v>0</v>
      </c>
    </row>
    <row r="971" spans="1:30" ht="75" hidden="1">
      <c r="A971" s="73" t="s">
        <v>349</v>
      </c>
      <c r="B971" s="75"/>
      <c r="C971" s="75"/>
      <c r="D971" s="75"/>
      <c r="E971" s="14" t="s">
        <v>348</v>
      </c>
      <c r="F971" s="15" t="s">
        <v>425</v>
      </c>
      <c r="G971" s="6">
        <f>SUM(G972:G974)</f>
        <v>30000</v>
      </c>
      <c r="H971" s="6">
        <f>SUM(H972:H974)</f>
        <v>0</v>
      </c>
      <c r="I971" s="6"/>
      <c r="J971" s="6">
        <f>SUM(J972:J974)</f>
        <v>0</v>
      </c>
      <c r="AB971" s="6"/>
      <c r="AC971" s="6">
        <f>SUM(AC972:AC974)</f>
        <v>0</v>
      </c>
      <c r="AD971" s="5">
        <f t="shared" si="71"/>
        <v>0</v>
      </c>
    </row>
    <row r="972" spans="1:30" ht="15" hidden="1">
      <c r="A972" s="35" t="s">
        <v>349</v>
      </c>
      <c r="B972" s="33">
        <v>11</v>
      </c>
      <c r="C972" s="42" t="s">
        <v>43</v>
      </c>
      <c r="D972" s="34">
        <v>3237</v>
      </c>
      <c r="E972" s="18" t="s">
        <v>63</v>
      </c>
      <c r="F972" s="19"/>
      <c r="G972" s="5"/>
      <c r="H972" s="5"/>
      <c r="I972" s="5"/>
      <c r="J972" s="5">
        <f>I972</f>
        <v>0</v>
      </c>
      <c r="AB972" s="5"/>
      <c r="AC972" s="5"/>
      <c r="AD972" s="5">
        <f t="shared" si="71"/>
        <v>0</v>
      </c>
    </row>
    <row r="973" spans="1:30" ht="15" hidden="1">
      <c r="A973" s="35" t="s">
        <v>349</v>
      </c>
      <c r="B973" s="33">
        <v>11</v>
      </c>
      <c r="C973" s="42" t="s">
        <v>43</v>
      </c>
      <c r="D973" s="34">
        <v>4126</v>
      </c>
      <c r="E973" s="18" t="s">
        <v>4</v>
      </c>
      <c r="F973" s="19"/>
      <c r="G973" s="5"/>
      <c r="H973" s="5"/>
      <c r="I973" s="5"/>
      <c r="J973" s="5">
        <f>I973</f>
        <v>0</v>
      </c>
      <c r="AB973" s="5"/>
      <c r="AC973" s="5"/>
      <c r="AD973" s="5">
        <f t="shared" si="71"/>
        <v>0</v>
      </c>
    </row>
    <row r="974" spans="1:30" ht="15" hidden="1">
      <c r="A974" s="35" t="s">
        <v>349</v>
      </c>
      <c r="B974" s="33">
        <v>11</v>
      </c>
      <c r="C974" s="42" t="s">
        <v>43</v>
      </c>
      <c r="D974" s="34">
        <v>4262</v>
      </c>
      <c r="E974" s="18" t="s">
        <v>222</v>
      </c>
      <c r="F974" s="19"/>
      <c r="G974" s="5">
        <v>30000</v>
      </c>
      <c r="H974" s="5"/>
      <c r="I974" s="5"/>
      <c r="J974" s="5">
        <f>I974</f>
        <v>0</v>
      </c>
      <c r="AB974" s="5"/>
      <c r="AC974" s="5"/>
      <c r="AD974" s="5">
        <f t="shared" si="71"/>
        <v>0</v>
      </c>
    </row>
    <row r="975" spans="1:30" ht="75">
      <c r="A975" s="75" t="s">
        <v>380</v>
      </c>
      <c r="B975" s="75"/>
      <c r="C975" s="75"/>
      <c r="D975" s="75"/>
      <c r="E975" s="14" t="s">
        <v>341</v>
      </c>
      <c r="F975" s="15" t="s">
        <v>425</v>
      </c>
      <c r="G975" s="6">
        <f>SUM(G977:G980)</f>
        <v>0</v>
      </c>
      <c r="H975" s="6">
        <f>SUM(H977:H980)</f>
        <v>8000000</v>
      </c>
      <c r="I975" s="6">
        <f aca="true" t="shared" si="93" ref="I975:AB975">SUM(I976+I978)</f>
        <v>0</v>
      </c>
      <c r="J975" s="6">
        <f t="shared" si="93"/>
        <v>0</v>
      </c>
      <c r="K975" s="6">
        <f t="shared" si="93"/>
        <v>0</v>
      </c>
      <c r="L975" s="6">
        <f t="shared" si="93"/>
        <v>0</v>
      </c>
      <c r="M975" s="6">
        <f t="shared" si="93"/>
        <v>0</v>
      </c>
      <c r="N975" s="6">
        <f t="shared" si="93"/>
        <v>0</v>
      </c>
      <c r="O975" s="6">
        <f t="shared" si="93"/>
        <v>0</v>
      </c>
      <c r="P975" s="6">
        <f t="shared" si="93"/>
        <v>0</v>
      </c>
      <c r="Q975" s="6">
        <f t="shared" si="93"/>
        <v>0</v>
      </c>
      <c r="R975" s="6">
        <f t="shared" si="93"/>
        <v>0</v>
      </c>
      <c r="S975" s="6">
        <f t="shared" si="93"/>
        <v>0</v>
      </c>
      <c r="T975" s="6">
        <f t="shared" si="93"/>
        <v>0</v>
      </c>
      <c r="U975" s="6">
        <f t="shared" si="93"/>
        <v>0</v>
      </c>
      <c r="V975" s="6">
        <f t="shared" si="93"/>
        <v>0</v>
      </c>
      <c r="W975" s="6">
        <f t="shared" si="93"/>
        <v>0</v>
      </c>
      <c r="X975" s="6">
        <f t="shared" si="93"/>
        <v>0</v>
      </c>
      <c r="Y975" s="6">
        <f t="shared" si="93"/>
        <v>0</v>
      </c>
      <c r="Z975" s="6">
        <f t="shared" si="93"/>
        <v>0</v>
      </c>
      <c r="AA975" s="6">
        <f t="shared" si="93"/>
        <v>0</v>
      </c>
      <c r="AB975" s="6">
        <f t="shared" si="93"/>
        <v>0</v>
      </c>
      <c r="AC975" s="6">
        <f>SUM(AC976+AC978)</f>
        <v>7000000</v>
      </c>
      <c r="AD975" s="6">
        <f t="shared" si="71"/>
        <v>7000000</v>
      </c>
    </row>
    <row r="976" spans="1:30" ht="15.75">
      <c r="A976" s="55"/>
      <c r="B976" s="55"/>
      <c r="C976" s="55"/>
      <c r="D976" s="55">
        <v>363</v>
      </c>
      <c r="E976" s="14" t="s">
        <v>529</v>
      </c>
      <c r="F976" s="15"/>
      <c r="G976" s="6"/>
      <c r="H976" s="6"/>
      <c r="I976" s="6">
        <f aca="true" t="shared" si="94" ref="I976:AC976">SUM(I977)</f>
        <v>0</v>
      </c>
      <c r="J976" s="6">
        <f t="shared" si="94"/>
        <v>0</v>
      </c>
      <c r="K976" s="6">
        <f t="shared" si="94"/>
        <v>0</v>
      </c>
      <c r="L976" s="6">
        <f t="shared" si="94"/>
        <v>0</v>
      </c>
      <c r="M976" s="6">
        <f t="shared" si="94"/>
        <v>0</v>
      </c>
      <c r="N976" s="6">
        <f t="shared" si="94"/>
        <v>0</v>
      </c>
      <c r="O976" s="6">
        <f t="shared" si="94"/>
        <v>0</v>
      </c>
      <c r="P976" s="6">
        <f t="shared" si="94"/>
        <v>0</v>
      </c>
      <c r="Q976" s="6">
        <f t="shared" si="94"/>
        <v>0</v>
      </c>
      <c r="R976" s="6">
        <f t="shared" si="94"/>
        <v>0</v>
      </c>
      <c r="S976" s="6">
        <f t="shared" si="94"/>
        <v>0</v>
      </c>
      <c r="T976" s="6">
        <f t="shared" si="94"/>
        <v>0</v>
      </c>
      <c r="U976" s="6">
        <f t="shared" si="94"/>
        <v>0</v>
      </c>
      <c r="V976" s="6">
        <f t="shared" si="94"/>
        <v>0</v>
      </c>
      <c r="W976" s="6">
        <f t="shared" si="94"/>
        <v>0</v>
      </c>
      <c r="X976" s="6">
        <f t="shared" si="94"/>
        <v>0</v>
      </c>
      <c r="Y976" s="6">
        <f t="shared" si="94"/>
        <v>0</v>
      </c>
      <c r="Z976" s="6">
        <f t="shared" si="94"/>
        <v>0</v>
      </c>
      <c r="AA976" s="6">
        <f t="shared" si="94"/>
        <v>0</v>
      </c>
      <c r="AB976" s="6">
        <f t="shared" si="94"/>
        <v>0</v>
      </c>
      <c r="AC976" s="6">
        <f t="shared" si="94"/>
        <v>4000000</v>
      </c>
      <c r="AD976" s="6">
        <f t="shared" si="71"/>
        <v>4000000</v>
      </c>
    </row>
    <row r="977" spans="1:30" ht="15">
      <c r="A977" s="35" t="s">
        <v>369</v>
      </c>
      <c r="B977" s="33">
        <v>13</v>
      </c>
      <c r="C977" s="42" t="s">
        <v>43</v>
      </c>
      <c r="D977" s="36">
        <v>3632</v>
      </c>
      <c r="E977" s="18" t="s">
        <v>413</v>
      </c>
      <c r="F977" s="19"/>
      <c r="G977" s="5"/>
      <c r="H977" s="5">
        <v>4747967</v>
      </c>
      <c r="I977" s="5">
        <v>0</v>
      </c>
      <c r="J977" s="5">
        <f>I977</f>
        <v>0</v>
      </c>
      <c r="AB977" s="5"/>
      <c r="AC977" s="5">
        <v>4000000</v>
      </c>
      <c r="AD977" s="5">
        <f t="shared" si="71"/>
        <v>4000000</v>
      </c>
    </row>
    <row r="978" spans="1:30" ht="15.75">
      <c r="A978" s="57"/>
      <c r="B978" s="58"/>
      <c r="C978" s="61"/>
      <c r="D978" s="55">
        <v>363</v>
      </c>
      <c r="E978" s="14" t="s">
        <v>529</v>
      </c>
      <c r="F978" s="15"/>
      <c r="G978" s="6"/>
      <c r="H978" s="6"/>
      <c r="I978" s="6">
        <f aca="true" t="shared" si="95" ref="I978:AC978">SUM(I979)</f>
        <v>0</v>
      </c>
      <c r="J978" s="6">
        <f t="shared" si="95"/>
        <v>0</v>
      </c>
      <c r="K978" s="6">
        <f t="shared" si="95"/>
        <v>0</v>
      </c>
      <c r="L978" s="6">
        <f t="shared" si="95"/>
        <v>0</v>
      </c>
      <c r="M978" s="6">
        <f t="shared" si="95"/>
        <v>0</v>
      </c>
      <c r="N978" s="6">
        <f t="shared" si="95"/>
        <v>0</v>
      </c>
      <c r="O978" s="6">
        <f t="shared" si="95"/>
        <v>0</v>
      </c>
      <c r="P978" s="6">
        <f t="shared" si="95"/>
        <v>0</v>
      </c>
      <c r="Q978" s="6">
        <f t="shared" si="95"/>
        <v>0</v>
      </c>
      <c r="R978" s="6">
        <f t="shared" si="95"/>
        <v>0</v>
      </c>
      <c r="S978" s="6">
        <f t="shared" si="95"/>
        <v>0</v>
      </c>
      <c r="T978" s="6">
        <f t="shared" si="95"/>
        <v>0</v>
      </c>
      <c r="U978" s="6">
        <f t="shared" si="95"/>
        <v>0</v>
      </c>
      <c r="V978" s="6">
        <f t="shared" si="95"/>
        <v>0</v>
      </c>
      <c r="W978" s="6">
        <f t="shared" si="95"/>
        <v>0</v>
      </c>
      <c r="X978" s="6">
        <f t="shared" si="95"/>
        <v>0</v>
      </c>
      <c r="Y978" s="6">
        <f t="shared" si="95"/>
        <v>0</v>
      </c>
      <c r="Z978" s="6">
        <f t="shared" si="95"/>
        <v>0</v>
      </c>
      <c r="AA978" s="6">
        <f t="shared" si="95"/>
        <v>0</v>
      </c>
      <c r="AB978" s="6">
        <f t="shared" si="95"/>
        <v>0</v>
      </c>
      <c r="AC978" s="6">
        <f t="shared" si="95"/>
        <v>3000000</v>
      </c>
      <c r="AD978" s="6">
        <f t="shared" si="71"/>
        <v>3000000</v>
      </c>
    </row>
    <row r="979" spans="1:30" ht="15">
      <c r="A979" s="35" t="s">
        <v>369</v>
      </c>
      <c r="B979" s="33">
        <v>82</v>
      </c>
      <c r="C979" s="42" t="s">
        <v>43</v>
      </c>
      <c r="D979" s="36">
        <v>3632</v>
      </c>
      <c r="E979" s="18" t="s">
        <v>413</v>
      </c>
      <c r="F979" s="19"/>
      <c r="G979" s="5"/>
      <c r="H979" s="5">
        <v>3252033</v>
      </c>
      <c r="I979" s="5">
        <v>0</v>
      </c>
      <c r="J979" s="5">
        <f>I979</f>
        <v>0</v>
      </c>
      <c r="AB979" s="5"/>
      <c r="AC979" s="5">
        <v>3000000</v>
      </c>
      <c r="AD979" s="5">
        <f>I979-AB979+AC979</f>
        <v>3000000</v>
      </c>
    </row>
  </sheetData>
  <mergeCells count="208">
    <mergeCell ref="A955:D955"/>
    <mergeCell ref="A962:D962"/>
    <mergeCell ref="A971:D971"/>
    <mergeCell ref="A975:D975"/>
    <mergeCell ref="A941:D941"/>
    <mergeCell ref="A946:D946"/>
    <mergeCell ref="A949:D949"/>
    <mergeCell ref="A952:D952"/>
    <mergeCell ref="A925:D925"/>
    <mergeCell ref="A929:D929"/>
    <mergeCell ref="A934:D934"/>
    <mergeCell ref="A938:D938"/>
    <mergeCell ref="A901:E901"/>
    <mergeCell ref="A902:D902"/>
    <mergeCell ref="A907:D907"/>
    <mergeCell ref="A921:D921"/>
    <mergeCell ref="A906:AD906"/>
    <mergeCell ref="A715:D715"/>
    <mergeCell ref="A896:D896"/>
    <mergeCell ref="A898:D898"/>
    <mergeCell ref="A170:D170"/>
    <mergeCell ref="A325:D325"/>
    <mergeCell ref="A534:D534"/>
    <mergeCell ref="A874:D874"/>
    <mergeCell ref="A363:D363"/>
    <mergeCell ref="A536:D536"/>
    <mergeCell ref="A667:D667"/>
    <mergeCell ref="A666:F666"/>
    <mergeCell ref="A614:D614"/>
    <mergeCell ref="A628:D628"/>
    <mergeCell ref="A622:D622"/>
    <mergeCell ref="A618:D618"/>
    <mergeCell ref="A664:D664"/>
    <mergeCell ref="A662:D662"/>
    <mergeCell ref="A632:D632"/>
    <mergeCell ref="A631:F631"/>
    <mergeCell ref="A729:D729"/>
    <mergeCell ref="A788:D788"/>
    <mergeCell ref="A707:D707"/>
    <mergeCell ref="A717:D717"/>
    <mergeCell ref="A727:D727"/>
    <mergeCell ref="A725:D725"/>
    <mergeCell ref="A780:D780"/>
    <mergeCell ref="A782:D782"/>
    <mergeCell ref="A787:D787"/>
    <mergeCell ref="A745:F745"/>
    <mergeCell ref="A894:D894"/>
    <mergeCell ref="A835:D835"/>
    <mergeCell ref="A836:D836"/>
    <mergeCell ref="A887:D887"/>
    <mergeCell ref="A746:D746"/>
    <mergeCell ref="A747:D747"/>
    <mergeCell ref="E835:F835"/>
    <mergeCell ref="A886:F886"/>
    <mergeCell ref="E746:F746"/>
    <mergeCell ref="A879:D879"/>
    <mergeCell ref="E787:F787"/>
    <mergeCell ref="A821:D821"/>
    <mergeCell ref="A829:D829"/>
    <mergeCell ref="A600:D600"/>
    <mergeCell ref="A586:D586"/>
    <mergeCell ref="A607:D607"/>
    <mergeCell ref="A626:D626"/>
    <mergeCell ref="A610:D610"/>
    <mergeCell ref="A620:D620"/>
    <mergeCell ref="A624:D624"/>
    <mergeCell ref="A616:D616"/>
    <mergeCell ref="A598:D598"/>
    <mergeCell ref="A592:D592"/>
    <mergeCell ref="A564:D564"/>
    <mergeCell ref="A570:D570"/>
    <mergeCell ref="A576:D576"/>
    <mergeCell ref="A589:D589"/>
    <mergeCell ref="A583:D583"/>
    <mergeCell ref="A595:D595"/>
    <mergeCell ref="A567:D567"/>
    <mergeCell ref="A543:F543"/>
    <mergeCell ref="A544:F544"/>
    <mergeCell ref="A579:D579"/>
    <mergeCell ref="A548:D548"/>
    <mergeCell ref="A552:D552"/>
    <mergeCell ref="A545:D545"/>
    <mergeCell ref="A573:D573"/>
    <mergeCell ref="A556:D556"/>
    <mergeCell ref="A560:D560"/>
    <mergeCell ref="A515:D515"/>
    <mergeCell ref="A518:D518"/>
    <mergeCell ref="A485:D485"/>
    <mergeCell ref="A487:D487"/>
    <mergeCell ref="A489:D489"/>
    <mergeCell ref="A503:F503"/>
    <mergeCell ref="A504:D504"/>
    <mergeCell ref="A501:D501"/>
    <mergeCell ref="A509:D509"/>
    <mergeCell ref="A491:D491"/>
    <mergeCell ref="A475:D475"/>
    <mergeCell ref="A477:D477"/>
    <mergeCell ref="A481:D481"/>
    <mergeCell ref="A483:D483"/>
    <mergeCell ref="A479:D479"/>
    <mergeCell ref="A459:D459"/>
    <mergeCell ref="A466:F466"/>
    <mergeCell ref="A467:D467"/>
    <mergeCell ref="A473:D473"/>
    <mergeCell ref="A461:D461"/>
    <mergeCell ref="A450:D450"/>
    <mergeCell ref="A452:D452"/>
    <mergeCell ref="A455:D455"/>
    <mergeCell ref="A457:D457"/>
    <mergeCell ref="A424:F424"/>
    <mergeCell ref="A425:D425"/>
    <mergeCell ref="A413:D413"/>
    <mergeCell ref="A434:D434"/>
    <mergeCell ref="A437:D437"/>
    <mergeCell ref="A439:D439"/>
    <mergeCell ref="A443:D443"/>
    <mergeCell ref="A446:D446"/>
    <mergeCell ref="A448:D448"/>
    <mergeCell ref="A347:D347"/>
    <mergeCell ref="A358:D358"/>
    <mergeCell ref="A360:D360"/>
    <mergeCell ref="A367:D367"/>
    <mergeCell ref="A370:D370"/>
    <mergeCell ref="A373:D373"/>
    <mergeCell ref="A382:D382"/>
    <mergeCell ref="A399:D399"/>
    <mergeCell ref="A397:F397"/>
    <mergeCell ref="A493:D493"/>
    <mergeCell ref="A214:D214"/>
    <mergeCell ref="A232:D232"/>
    <mergeCell ref="A262:D262"/>
    <mergeCell ref="A265:D265"/>
    <mergeCell ref="A235:D235"/>
    <mergeCell ref="A242:D242"/>
    <mergeCell ref="A250:D250"/>
    <mergeCell ref="A252:D252"/>
    <mergeCell ref="A254:D254"/>
    <mergeCell ref="A176:D176"/>
    <mergeCell ref="A188:D188"/>
    <mergeCell ref="A196:D196"/>
    <mergeCell ref="A205:D205"/>
    <mergeCell ref="A160:D160"/>
    <mergeCell ref="A163:D163"/>
    <mergeCell ref="A166:D166"/>
    <mergeCell ref="A175:F175"/>
    <mergeCell ref="A173:D173"/>
    <mergeCell ref="A149:D149"/>
    <mergeCell ref="A156:D156"/>
    <mergeCell ref="A151:D151"/>
    <mergeCell ref="A158:D158"/>
    <mergeCell ref="A138:D138"/>
    <mergeCell ref="A141:D141"/>
    <mergeCell ref="A131:D131"/>
    <mergeCell ref="A146:D146"/>
    <mergeCell ref="A133:D133"/>
    <mergeCell ref="A114:D114"/>
    <mergeCell ref="A119:D119"/>
    <mergeCell ref="A117:D117"/>
    <mergeCell ref="A136:D136"/>
    <mergeCell ref="A121:D121"/>
    <mergeCell ref="A125:D125"/>
    <mergeCell ref="A128:D128"/>
    <mergeCell ref="A106:D106"/>
    <mergeCell ref="A2:F2"/>
    <mergeCell ref="A3:F3"/>
    <mergeCell ref="A4:F4"/>
    <mergeCell ref="A5:D5"/>
    <mergeCell ref="A62:D62"/>
    <mergeCell ref="A64:D64"/>
    <mergeCell ref="A67:D67"/>
    <mergeCell ref="A71:D71"/>
    <mergeCell ref="A76:D76"/>
    <mergeCell ref="A88:D88"/>
    <mergeCell ref="A94:D94"/>
    <mergeCell ref="A99:D99"/>
    <mergeCell ref="A104:D104"/>
    <mergeCell ref="A112:F112"/>
    <mergeCell ref="A113:F113"/>
    <mergeCell ref="A407:D407"/>
    <mergeCell ref="A297:D297"/>
    <mergeCell ref="A301:D301"/>
    <mergeCell ref="A305:D305"/>
    <mergeCell ref="A310:D310"/>
    <mergeCell ref="A314:D314"/>
    <mergeCell ref="A317:D317"/>
    <mergeCell ref="A322:D322"/>
    <mergeCell ref="A328:D328"/>
    <mergeCell ref="A331:D331"/>
    <mergeCell ref="A365:D365"/>
    <mergeCell ref="A387:D387"/>
    <mergeCell ref="A338:D338"/>
    <mergeCell ref="A357:F357"/>
    <mergeCell ref="A351:D351"/>
    <mergeCell ref="A538:D538"/>
    <mergeCell ref="A541:D541"/>
    <mergeCell ref="A525:F525"/>
    <mergeCell ref="A526:D526"/>
    <mergeCell ref="A531:D531"/>
    <mergeCell ref="A276:D276"/>
    <mergeCell ref="A282:F282"/>
    <mergeCell ref="A523:D523"/>
    <mergeCell ref="A395:D395"/>
    <mergeCell ref="A520:D520"/>
    <mergeCell ref="A385:D385"/>
    <mergeCell ref="A389:D389"/>
    <mergeCell ref="A283:D283"/>
    <mergeCell ref="A398:F398"/>
    <mergeCell ref="A391:D391"/>
  </mergeCells>
  <printOptions/>
  <pageMargins left="0.1968503937007874" right="0.1968503937007874" top="0.3937007874015748" bottom="0.4724409448818898" header="0.15748031496062992" footer="0.15748031496062992"/>
  <pageSetup horizontalDpi="600" verticalDpi="600" orientation="portrait" paperSize="9" scale="67" r:id="rId1"/>
  <headerFooter alignWithMargins="0">
    <oddHeader>&amp;C&amp;"Arial,Bold"&amp;12Prijedlog preraspodjele Ministarstva pomorstva, prometa i infrastrukture za razdoblje I-III 2012. godine&amp;R&amp;D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-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jbatic</dc:creator>
  <cp:keywords/>
  <dc:description/>
  <cp:lastModifiedBy>Andreja Sladoljev</cp:lastModifiedBy>
  <cp:lastPrinted>2011-12-30T11:32:24Z</cp:lastPrinted>
  <dcterms:created xsi:type="dcterms:W3CDTF">2003-08-01T05:44:34Z</dcterms:created>
  <dcterms:modified xsi:type="dcterms:W3CDTF">2011-12-30T11:34:06Z</dcterms:modified>
  <cp:category/>
  <cp:version/>
  <cp:contentType/>
  <cp:contentStatus/>
</cp:coreProperties>
</file>